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192.168.111.15\плановый2$\ЕИАС\2024\Заявлено на 2025 год\ТЭ\"/>
    </mc:Choice>
  </mc:AlternateContent>
  <xr:revisionPtr revIDLastSave="0" documentId="13_ncr:1_{AF21647B-294D-4B90-97F7-8010BA2E7185}" xr6:coauthVersionLast="47" xr6:coauthVersionMax="47" xr10:uidLastSave="{00000000-0000-0000-0000-000000000000}"/>
  <bookViews>
    <workbookView xWindow="-120" yWindow="-120" windowWidth="29040" windowHeight="15720" xr2:uid="{00000000-000D-0000-FFFF-FFFF00000000}"/>
  </bookViews>
  <sheets>
    <sheet name="Форма 17" sheetId="1" r:id="rId1"/>
    <sheet name="Форма 18" sheetId="2" r:id="rId2"/>
    <sheet name="Форма 19" sheetId="3" r:id="rId3"/>
  </sheets>
  <externalReferences>
    <externalReference r:id="rId4"/>
  </externalReferences>
  <definedNames>
    <definedName name="kind_of_cons">[1]TEHSHEET!$R$2:$R$6</definedName>
    <definedName name="kind_of_heat_transfer">[1]TEHSHEET!$O$2:$O$12</definedName>
    <definedName name="kind_of_scheme_in">[1]TEHSHEET!$Q$2:$Q$5</definedName>
    <definedName name="OFFER_METHOD">'Форма 18'!$K$24:$K$86</definedName>
    <definedName name="org">[1]Титульный!$F$31</definedName>
    <definedName name="PT_DIFFERENTIATION_CS">'[1]Перечень тарифов'!$AL$12:$AL$137</definedName>
    <definedName name="PT_DIFFERENTIATION_CS_ID">'[1]Перечень тарифов'!$AF$12:$AF$137</definedName>
    <definedName name="PT_DIFFERENTIATION_IST_TE">'[1]Перечень тарифов'!$AM$12:$AM$137</definedName>
    <definedName name="PT_DIFFERENTIATION_IST_TE_ID">'[1]Перечень тарифов'!$AG$12:$AG$137</definedName>
    <definedName name="PT_DIFFERENTIATION_NTAR">'[1]Перечень тарифов'!$AJ$12:$AJ$137</definedName>
    <definedName name="PT_DIFFERENTIATION_NTAR_ID">'[1]Перечень тарифов'!$AD$12:$AD$137</definedName>
    <definedName name="PT_DIFFERENTIATION_NUM_CS">'[1]Перечень тарифов'!$AP$12:$AP$137</definedName>
    <definedName name="PT_DIFFERENTIATION_NUM_IST_TE">'[1]Перечень тарифов'!$AQ$12:$AQ$137</definedName>
    <definedName name="PT_DIFFERENTIATION_NUM_NTAR">'[1]Перечень тарифов'!$AN$12:$AN$137</definedName>
    <definedName name="PT_DIFFERENTIATION_NUM_TER">'[1]Перечень тарифов'!$AO$12:$AO$137</definedName>
    <definedName name="PT_DIFFERENTIATION_TER">'[1]Перечень тарифов'!$AK$12:$AK$137</definedName>
    <definedName name="PT_DIFFERENTIATION_TER_ID">'[1]Перечень тарифов'!$AE$12:$AE$137</definedName>
    <definedName name="PT_DIFFERENTIATION_VTAR">'[1]Перечень тарифов'!$AH$12:$AH$137</definedName>
    <definedName name="PT_DIFFERENTIATION_VTAR_ID">'[1]Перечень тарифов'!$AC$12:$AC$137</definedName>
    <definedName name="PT_P_FORM_HEAT_4_NAME_FORM">[1]DATA_FORMS!$C$9</definedName>
    <definedName name="PT_R_FORM_HEAT_21_NAME_FORM">[1]DATA_FORMS!$C$13</definedName>
    <definedName name="PURCH_NAME_FORM">[1]DATA_FORMS!$C$29</definedName>
    <definedName name="TEMPLATE_GROUP">[1]TEHSHEET!$E$45</definedName>
    <definedName name="TEMPLATE_SPHERE">[1]TEHSHEET!$E$36</definedName>
    <definedName name="TEMPLATE_SPHERE_RUS">[1]TEHSHEET!$F$36</definedName>
    <definedName name="TITLE_DATE_PR">[1]Титульный!$F$21</definedName>
    <definedName name="TITLE_DATE_PR_CHANGE">[1]Титульный!$F$26</definedName>
    <definedName name="TITLE_IST_PUB">[1]Титульный!$F$24</definedName>
    <definedName name="TITLE_IST_PUB_CHANGE">[1]Титульный!$F$29</definedName>
    <definedName name="TITLE_NAME_OR_PR">[1]Титульный!$F$23</definedName>
    <definedName name="TITLE_NAME_OR_PR_CHANGE">[1]Титульный!$F$28</definedName>
    <definedName name="TITLE_NUMBER_PR">[1]Титульный!$F$22</definedName>
    <definedName name="TITLE_NUMBER_PR_CHANGE">[1]Титульный!$F$27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T57" i="3" l="1"/>
  <c r="CT56" i="3"/>
  <c r="CT55" i="3"/>
  <c r="CT54" i="3"/>
  <c r="CT53" i="3"/>
  <c r="CT52" i="3"/>
  <c r="CT51" i="3"/>
  <c r="CT50" i="3"/>
  <c r="CK50" i="3"/>
  <c r="CC50" i="3"/>
  <c r="BU50" i="3"/>
  <c r="BM50" i="3"/>
  <c r="BE50" i="3"/>
  <c r="AW50" i="3"/>
  <c r="AO50" i="3"/>
  <c r="AG50" i="3"/>
  <c r="Y50" i="3"/>
  <c r="CT49" i="3"/>
  <c r="CR49" i="3"/>
  <c r="CT48" i="3"/>
  <c r="CT47" i="3"/>
  <c r="CT46" i="3"/>
  <c r="AD46" i="3"/>
  <c r="S46" i="3"/>
  <c r="I47" i="3" s="1"/>
  <c r="CT45" i="3"/>
  <c r="AD45" i="3"/>
  <c r="S45" i="3"/>
  <c r="CT44" i="3"/>
  <c r="AD44" i="3"/>
  <c r="S44" i="3"/>
  <c r="CT43" i="3"/>
  <c r="CQ43" i="3"/>
  <c r="AD43" i="3"/>
  <c r="S43" i="3"/>
  <c r="CK42" i="3"/>
  <c r="CL42" i="3" s="1"/>
  <c r="CM42" i="3" s="1"/>
  <c r="CO42" i="3" s="1"/>
  <c r="CP42" i="3" s="1"/>
  <c r="CQ42" i="3" s="1"/>
  <c r="CJ42" i="3"/>
  <c r="CB42" i="3"/>
  <c r="CC42" i="3" s="1"/>
  <c r="CD42" i="3" s="1"/>
  <c r="CE42" i="3" s="1"/>
  <c r="CG42" i="3" s="1"/>
  <c r="CH42" i="3" s="1"/>
  <c r="BT42" i="3"/>
  <c r="BU42" i="3" s="1"/>
  <c r="BV42" i="3" s="1"/>
  <c r="BW42" i="3" s="1"/>
  <c r="BY42" i="3" s="1"/>
  <c r="BZ42" i="3" s="1"/>
  <c r="BM42" i="3"/>
  <c r="BN42" i="3" s="1"/>
  <c r="BO42" i="3" s="1"/>
  <c r="BQ42" i="3" s="1"/>
  <c r="BR42" i="3" s="1"/>
  <c r="BL42" i="3"/>
  <c r="BE42" i="3"/>
  <c r="BF42" i="3" s="1"/>
  <c r="BG42" i="3" s="1"/>
  <c r="BI42" i="3" s="1"/>
  <c r="BJ42" i="3" s="1"/>
  <c r="BD42" i="3"/>
  <c r="AV42" i="3"/>
  <c r="AW42" i="3" s="1"/>
  <c r="AX42" i="3" s="1"/>
  <c r="AY42" i="3" s="1"/>
  <c r="BA42" i="3" s="1"/>
  <c r="BB42" i="3" s="1"/>
  <c r="AN42" i="3"/>
  <c r="AO42" i="3" s="1"/>
  <c r="AP42" i="3" s="1"/>
  <c r="AQ42" i="3" s="1"/>
  <c r="AS42" i="3" s="1"/>
  <c r="AT42" i="3" s="1"/>
  <c r="AG42" i="3"/>
  <c r="AH42" i="3" s="1"/>
  <c r="AI42" i="3" s="1"/>
  <c r="AK42" i="3" s="1"/>
  <c r="AL42" i="3" s="1"/>
  <c r="AF42" i="3"/>
  <c r="Y42" i="3"/>
  <c r="Z42" i="3" s="1"/>
  <c r="AA42" i="3" s="1"/>
  <c r="AC42" i="3" s="1"/>
  <c r="AD42" i="3" s="1"/>
  <c r="X42" i="3"/>
  <c r="V42" i="3"/>
  <c r="U42" i="3"/>
  <c r="CH35" i="3"/>
  <c r="BZ35" i="3"/>
  <c r="BR35" i="3"/>
  <c r="BJ35" i="3"/>
  <c r="BB35" i="3"/>
  <c r="AT35" i="3"/>
  <c r="AL35" i="3"/>
  <c r="AD35" i="3"/>
  <c r="V35" i="3"/>
  <c r="CH34" i="3"/>
  <c r="BZ34" i="3"/>
  <c r="BR34" i="3"/>
  <c r="BJ34" i="3"/>
  <c r="BB34" i="3"/>
  <c r="AT34" i="3"/>
  <c r="AL34" i="3"/>
  <c r="AD34" i="3"/>
  <c r="V34" i="3"/>
  <c r="CH32" i="3"/>
  <c r="BZ32" i="3"/>
  <c r="BR32" i="3"/>
  <c r="BJ32" i="3"/>
  <c r="BB32" i="3"/>
  <c r="AT32" i="3"/>
  <c r="AL32" i="3"/>
  <c r="AD32" i="3"/>
  <c r="V32" i="3"/>
  <c r="CH31" i="3"/>
  <c r="BZ31" i="3"/>
  <c r="BR31" i="3"/>
  <c r="BJ31" i="3"/>
  <c r="BB31" i="3"/>
  <c r="AT31" i="3"/>
  <c r="AL31" i="3"/>
  <c r="AD31" i="3"/>
  <c r="V31" i="3"/>
  <c r="CH30" i="3"/>
  <c r="BZ30" i="3"/>
  <c r="BR30" i="3"/>
  <c r="BJ30" i="3"/>
  <c r="BB30" i="3"/>
  <c r="AT30" i="3"/>
  <c r="AL30" i="3"/>
  <c r="AD30" i="3"/>
  <c r="V30" i="3"/>
  <c r="CH29" i="3"/>
  <c r="BZ29" i="3"/>
  <c r="BR29" i="3"/>
  <c r="BJ29" i="3"/>
  <c r="BB29" i="3"/>
  <c r="AT29" i="3"/>
  <c r="AL29" i="3"/>
  <c r="AD29" i="3"/>
  <c r="V29" i="3"/>
  <c r="S27" i="3"/>
  <c r="S26" i="3"/>
  <c r="AG18" i="3"/>
  <c r="CT15" i="3"/>
  <c r="CT14" i="3"/>
  <c r="CT13" i="3"/>
  <c r="CT12" i="3"/>
  <c r="CT11" i="3"/>
  <c r="CT10" i="3"/>
  <c r="CT9" i="3"/>
  <c r="CK9" i="3"/>
  <c r="CC9" i="3"/>
  <c r="BU9" i="3"/>
  <c r="BM9" i="3"/>
  <c r="BE9" i="3"/>
  <c r="AW9" i="3"/>
  <c r="AO9" i="3"/>
  <c r="AG9" i="3"/>
  <c r="Y9" i="3"/>
  <c r="CT8" i="3"/>
  <c r="CR8" i="3"/>
  <c r="CT7" i="3"/>
  <c r="CT6" i="3"/>
  <c r="CT5" i="3"/>
  <c r="AD5" i="3"/>
  <c r="S5" i="3"/>
  <c r="I6" i="3" s="1"/>
  <c r="CT4" i="3"/>
  <c r="AD4" i="3"/>
  <c r="S4" i="3"/>
  <c r="CT3" i="3"/>
  <c r="AD3" i="3"/>
  <c r="S3" i="3"/>
  <c r="CT2" i="3"/>
  <c r="AD2" i="3"/>
  <c r="S2" i="3"/>
  <c r="G342" i="2"/>
  <c r="F342" i="2"/>
  <c r="G339" i="2"/>
  <c r="F339" i="2"/>
  <c r="G336" i="2"/>
  <c r="F336" i="2"/>
  <c r="G333" i="2"/>
  <c r="F333" i="2"/>
  <c r="G330" i="2"/>
  <c r="F330" i="2"/>
  <c r="G327" i="2"/>
  <c r="F327" i="2"/>
  <c r="G324" i="2"/>
  <c r="F324" i="2"/>
  <c r="G321" i="2"/>
  <c r="F321" i="2"/>
  <c r="G318" i="2"/>
  <c r="F318" i="2"/>
  <c r="G315" i="2"/>
  <c r="F315" i="2"/>
  <c r="G312" i="2"/>
  <c r="F312" i="2"/>
  <c r="G309" i="2"/>
  <c r="F309" i="2"/>
  <c r="G306" i="2"/>
  <c r="F306" i="2"/>
  <c r="G303" i="2"/>
  <c r="F303" i="2"/>
  <c r="G300" i="2"/>
  <c r="F300" i="2"/>
  <c r="G297" i="2"/>
  <c r="F297" i="2"/>
  <c r="G294" i="2"/>
  <c r="F294" i="2"/>
  <c r="G291" i="2"/>
  <c r="F291" i="2"/>
  <c r="G285" i="2"/>
  <c r="F285" i="2"/>
  <c r="M282" i="2"/>
  <c r="G282" i="2"/>
  <c r="F282" i="2"/>
  <c r="F281" i="2"/>
  <c r="G278" i="2"/>
  <c r="F278" i="2"/>
  <c r="G275" i="2"/>
  <c r="F275" i="2"/>
  <c r="G272" i="2"/>
  <c r="F272" i="2"/>
  <c r="G269" i="2"/>
  <c r="F269" i="2"/>
  <c r="G266" i="2"/>
  <c r="F266" i="2"/>
  <c r="G263" i="2"/>
  <c r="F263" i="2"/>
  <c r="G260" i="2"/>
  <c r="F260" i="2"/>
  <c r="G257" i="2"/>
  <c r="F257" i="2"/>
  <c r="G254" i="2"/>
  <c r="F254" i="2"/>
  <c r="G251" i="2"/>
  <c r="F251" i="2"/>
  <c r="G248" i="2"/>
  <c r="F248" i="2"/>
  <c r="G245" i="2"/>
  <c r="F245" i="2"/>
  <c r="G242" i="2"/>
  <c r="F242" i="2"/>
  <c r="G239" i="2"/>
  <c r="F239" i="2"/>
  <c r="G236" i="2"/>
  <c r="F236" i="2"/>
  <c r="G233" i="2"/>
  <c r="F233" i="2"/>
  <c r="G230" i="2"/>
  <c r="F230" i="2"/>
  <c r="G227" i="2"/>
  <c r="F227" i="2"/>
  <c r="G221" i="2"/>
  <c r="F221" i="2"/>
  <c r="M218" i="2"/>
  <c r="G218" i="2"/>
  <c r="F218" i="2"/>
  <c r="F217" i="2"/>
  <c r="G214" i="2"/>
  <c r="F214" i="2"/>
  <c r="G211" i="2"/>
  <c r="F211" i="2"/>
  <c r="G208" i="2"/>
  <c r="F208" i="2"/>
  <c r="G205" i="2"/>
  <c r="F205" i="2"/>
  <c r="G202" i="2"/>
  <c r="F202" i="2"/>
  <c r="G199" i="2"/>
  <c r="F199" i="2"/>
  <c r="G196" i="2"/>
  <c r="F196" i="2"/>
  <c r="G193" i="2"/>
  <c r="F193" i="2"/>
  <c r="G190" i="2"/>
  <c r="F190" i="2"/>
  <c r="G187" i="2"/>
  <c r="F187" i="2"/>
  <c r="G184" i="2"/>
  <c r="F184" i="2"/>
  <c r="G181" i="2"/>
  <c r="F181" i="2"/>
  <c r="G178" i="2"/>
  <c r="F178" i="2"/>
  <c r="G175" i="2"/>
  <c r="F175" i="2"/>
  <c r="G172" i="2"/>
  <c r="F172" i="2"/>
  <c r="G169" i="2"/>
  <c r="F169" i="2"/>
  <c r="G166" i="2"/>
  <c r="F166" i="2"/>
  <c r="G163" i="2"/>
  <c r="F163" i="2"/>
  <c r="G157" i="2"/>
  <c r="F157" i="2"/>
  <c r="M154" i="2"/>
  <c r="G154" i="2"/>
  <c r="F154" i="2"/>
  <c r="F153" i="2"/>
  <c r="G150" i="2"/>
  <c r="F150" i="2"/>
  <c r="G147" i="2"/>
  <c r="F147" i="2"/>
  <c r="G144" i="2"/>
  <c r="F144" i="2"/>
  <c r="G141" i="2"/>
  <c r="F141" i="2"/>
  <c r="G138" i="2"/>
  <c r="F138" i="2"/>
  <c r="G135" i="2"/>
  <c r="F135" i="2"/>
  <c r="G132" i="2"/>
  <c r="F132" i="2"/>
  <c r="G129" i="2"/>
  <c r="F129" i="2"/>
  <c r="G126" i="2"/>
  <c r="F126" i="2"/>
  <c r="G123" i="2"/>
  <c r="F123" i="2"/>
  <c r="G120" i="2"/>
  <c r="F120" i="2"/>
  <c r="G117" i="2"/>
  <c r="F117" i="2"/>
  <c r="G114" i="2"/>
  <c r="F114" i="2"/>
  <c r="G111" i="2"/>
  <c r="F111" i="2"/>
  <c r="G108" i="2"/>
  <c r="F108" i="2"/>
  <c r="G105" i="2"/>
  <c r="F105" i="2"/>
  <c r="G102" i="2"/>
  <c r="F102" i="2"/>
  <c r="G99" i="2"/>
  <c r="F99" i="2"/>
  <c r="G93" i="2"/>
  <c r="F93" i="2"/>
  <c r="M90" i="2"/>
  <c r="G90" i="2"/>
  <c r="F90" i="2"/>
  <c r="F87" i="2"/>
  <c r="G84" i="2"/>
  <c r="F84" i="2"/>
  <c r="G81" i="2"/>
  <c r="F81" i="2"/>
  <c r="G78" i="2"/>
  <c r="F78" i="2"/>
  <c r="G75" i="2"/>
  <c r="F75" i="2"/>
  <c r="G72" i="2"/>
  <c r="F72" i="2"/>
  <c r="G69" i="2"/>
  <c r="F69" i="2"/>
  <c r="G66" i="2"/>
  <c r="F66" i="2"/>
  <c r="G63" i="2"/>
  <c r="F63" i="2"/>
  <c r="G60" i="2"/>
  <c r="F60" i="2"/>
  <c r="G57" i="2"/>
  <c r="F57" i="2"/>
  <c r="G54" i="2"/>
  <c r="F54" i="2"/>
  <c r="G51" i="2"/>
  <c r="F51" i="2"/>
  <c r="G48" i="2"/>
  <c r="F48" i="2"/>
  <c r="G45" i="2"/>
  <c r="F45" i="2"/>
  <c r="G42" i="2"/>
  <c r="F42" i="2"/>
  <c r="G39" i="2"/>
  <c r="F39" i="2"/>
  <c r="G36" i="2"/>
  <c r="F36" i="2"/>
  <c r="G33" i="2"/>
  <c r="F33" i="2"/>
  <c r="G27" i="2"/>
  <c r="F27" i="2"/>
  <c r="M24" i="2"/>
  <c r="G24" i="2"/>
  <c r="F24" i="2"/>
  <c r="F23" i="2"/>
  <c r="G17" i="2"/>
  <c r="F17" i="2"/>
  <c r="G16" i="2"/>
  <c r="F16" i="2"/>
  <c r="E14" i="2"/>
  <c r="N7" i="2"/>
  <c r="G5" i="2"/>
  <c r="N4" i="2"/>
  <c r="G2" i="2"/>
  <c r="N1" i="2"/>
  <c r="E13" i="1"/>
  <c r="H12" i="1"/>
  <c r="E12" i="1"/>
  <c r="E11" i="1"/>
  <c r="E10" i="1"/>
  <c r="D6" i="1"/>
  <c r="D5" i="1"/>
  <c r="J7" i="3" l="1"/>
  <c r="S6" i="3"/>
  <c r="J48" i="3"/>
  <c r="S47" i="3"/>
  <c r="K49" i="3" l="1"/>
  <c r="S49" i="3" s="1"/>
  <c r="S48" i="3"/>
  <c r="K8" i="3"/>
  <c r="S8" i="3" s="1"/>
  <c r="S7" i="3"/>
</calcChain>
</file>

<file path=xl/sharedStrings.xml><?xml version="1.0" encoding="utf-8"?>
<sst xmlns="http://schemas.openxmlformats.org/spreadsheetml/2006/main" count="985" uniqueCount="143">
  <si>
    <t>Flag_Row_Size</t>
  </si>
  <si>
    <t>×</t>
  </si>
  <si>
    <t>Параметры формы</t>
  </si>
  <si>
    <t>Описание параметров формы</t>
  </si>
  <si>
    <t>№ п/п</t>
  </si>
  <si>
    <t>Наименование параметра</t>
  </si>
  <si>
    <t>Информация</t>
  </si>
  <si>
    <t>Ссылка на документ</t>
  </si>
  <si>
    <t>1</t>
  </si>
  <si>
    <t>Положение о закупках СГМУП "ГТС"</t>
  </si>
  <si>
    <t>https://www.surgutgts.ru/zakupki/the-principles-of-the-procurement-activities-of-the/</t>
  </si>
  <si>
    <t>В колонке «Информация» указывается описательная информация, характеризующая размещаемые данные._x000D_
В колонке «Ссылка на документ» указывается либо ссылка на документ, предварительно загруженный в хранилище файлов ФГИС ЕИАС, либо ссылка на официальный сайт в сети «Интернет», на котором размещена информация.</t>
  </si>
  <si>
    <t>2</t>
  </si>
  <si>
    <t>Сайт: www.zakupki.gov.ru; www.surgutgts.ru</t>
  </si>
  <si>
    <t>3</t>
  </si>
  <si>
    <t>https://www.surgutgts.ru/zakupki/the-procurement-plan/</t>
  </si>
  <si>
    <t>4</t>
  </si>
  <si>
    <t>https://www.surgutgts.ru/zakupki/arkhiv-zakupok-2019/</t>
  </si>
  <si>
    <t>Добавить сведения</t>
  </si>
  <si>
    <t>Flag_Col_Size</t>
  </si>
  <si>
    <t>pIns_PT_VTAR_A</t>
  </si>
  <si>
    <t>pt_ntar_1</t>
  </si>
  <si>
    <t>x</t>
  </si>
  <si>
    <t>p1</t>
  </si>
  <si>
    <t>Добавить период</t>
  </si>
  <si>
    <t>p2</t>
  </si>
  <si>
    <t>Вид тарифа</t>
  </si>
  <si>
    <t>Наименование тарифа</t>
  </si>
  <si>
    <t>Период действия тарифов</t>
  </si>
  <si>
    <t>с</t>
  </si>
  <si>
    <t>по</t>
  </si>
  <si>
    <t>p1_0</t>
  </si>
  <si>
    <t>pIns_PT_VTAR_B</t>
  </si>
  <si>
    <t>pt_ntar_2</t>
  </si>
  <si>
    <t>метод индексации установленных тарифов</t>
  </si>
  <si>
    <t>pIns_PT_VTAR_C</t>
  </si>
  <si>
    <t>pt_ntar_3</t>
  </si>
  <si>
    <t>pIns_PT_VTAR_D</t>
  </si>
  <si>
    <t>pt_ntar_4</t>
  </si>
  <si>
    <t>pIns_PT_VTAR_E1</t>
  </si>
  <si>
    <t>pt_ntar_5</t>
  </si>
  <si>
    <t>pIns_PT_VTAR_E2</t>
  </si>
  <si>
    <t>pt_ntar_6</t>
  </si>
  <si>
    <t>pIns_PT_VTAR_F</t>
  </si>
  <si>
    <t>pt_ntar_7</t>
  </si>
  <si>
    <t>pIns_PT_VTAR_G</t>
  </si>
  <si>
    <t>pt_ntar_8</t>
  </si>
  <si>
    <t>pIns_PT_VTAR_H</t>
  </si>
  <si>
    <t>pt_ntar_20</t>
  </si>
  <si>
    <t>pIns_PT_VTAR_A_COLDVSNA</t>
  </si>
  <si>
    <t>pt_ntar_9</t>
  </si>
  <si>
    <t>pIns_PT_VTAR_B_COLDVSNA</t>
  </si>
  <si>
    <t>pt_ntar_10</t>
  </si>
  <si>
    <t>pIns_PT_VTAR_C_COLDVSNA</t>
  </si>
  <si>
    <t>pt_ntar_11</t>
  </si>
  <si>
    <t>pIns_PT_VTAR_D_COLDVSNA</t>
  </si>
  <si>
    <t>pt_ntar_12</t>
  </si>
  <si>
    <t>pIns_PT_VTAR_E_COLDVSNA</t>
  </si>
  <si>
    <t>pt_ntar_13</t>
  </si>
  <si>
    <t>pIns_PT_VTAR_A_HOTVSNA</t>
  </si>
  <si>
    <t>pt_ntar_14</t>
  </si>
  <si>
    <t>pIns_PT_VTAR_B_HOTVSNA</t>
  </si>
  <si>
    <t>pt_ntar_15</t>
  </si>
  <si>
    <t>pIns_PT_VTAR_C_HOTVSNA</t>
  </si>
  <si>
    <t>pt_ntar_16</t>
  </si>
  <si>
    <t>pIns_PT_VTAR_A_VOTV</t>
  </si>
  <si>
    <t>pt_ntar_17</t>
  </si>
  <si>
    <t>pIns_PT_VTAR_B_VOTV</t>
  </si>
  <si>
    <t>pt_ntar_18</t>
  </si>
  <si>
    <t>pIns_PT_VTAR_C_VOTV</t>
  </si>
  <si>
    <t>pt_ntar_19</t>
  </si>
  <si>
    <t>https://portal.eias.ru/Portal/DownloadPage.aspx?type=12&amp;guid=3afc81d8-2575-4741-9d5e-bfe3a2b575d4</t>
  </si>
  <si>
    <t>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 предварительно загруженный в хранилище файлов ФГИС ЕИАС.</t>
  </si>
  <si>
    <t>Необходимая валовая выручка на соответствующий период, в том числе с разбивкой по годам</t>
  </si>
  <si>
    <t>p2_0</t>
  </si>
  <si>
    <t>5</t>
  </si>
  <si>
    <t>6</t>
  </si>
  <si>
    <t>Указывается наименование тарифа в случае утверждения нескольких тарифов._x000D_
В случае наличия нескольких тарифов информация по ним указывается в отдельных строках.</t>
  </si>
  <si>
    <t>Территория действия тарифа</t>
  </si>
  <si>
    <t>Указывается наименование территории действия тарифа при наличии дифференциации тарифа по территориальному признаку._x000D_
В случае дифференциации тарифов по территориальному признаку информация по ним указывается в отдельных строках.</t>
  </si>
  <si>
    <t xml:space="preserve">Наименование системы теплоснабжения </t>
  </si>
  <si>
    <t>Указывается наименование системы теплоснабжения при наличии дифференциации тарифа по системам теплоснабжения._x000D_
В случае дифференциации тарифов по системам теплоснабжения информация по ним указывается в отдельных строках.</t>
  </si>
  <si>
    <t xml:space="preserve">Источник тепловой энергии  </t>
  </si>
  <si>
    <t>Указывается наименование источника тепловой энергии_x000D_
В случае дифференциации тарифов по источникам тепловой энергии информация по ним указывается в отдельных строках.</t>
  </si>
  <si>
    <t>SCHEME</t>
  </si>
  <si>
    <t>Схема подключения теплопотребляющей установки к коллектору источника тепловой энергии</t>
  </si>
  <si>
    <t>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мощности_x000D_
Значение выбирается из перечня:_x000D_
   - без дифференциации_x000D_
   - к коллектору источника тепловой энергии_x000D_
   - к тепловой сети без дополнительного преобразования на тепловых пунктах, эксплуатируемых теплоснабжающей организацией_x000D_
   - к тепловой сети после тепловых пунктов (на тепловых пунктах), эксплуатируемых теплоснабжающей организацией_x000D_
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t>
  </si>
  <si>
    <t>GROUP_CONSUMER</t>
  </si>
  <si>
    <t>Группа потребителей</t>
  </si>
  <si>
    <t>Указывается группа потребителей при наличии дифференциации тарифа по группам потребителей._x000D_
Значение выбирается из перечня:_x000D_
   - организации-перепродавцы;_x000D_
   - бюджетные организации;_x000D_
   - население;_x000D_
   - прочие;_x000D_
   - без дифференциации._x000D_
В случае дифференциации тарифов группам потребителей информация по ним указывается в отдельных строках.</t>
  </si>
  <si>
    <t>TN</t>
  </si>
  <si>
    <t>да</t>
  </si>
  <si>
    <t>В колонке «Параметр дифференциации тарифов» указывается вид теплоносителя._x000D_
Значение выбирается из перечня:_x000D_
   - вода;_x000D_
   - пар;_x000D_
   - отборный пар, 1.2 – 2.5 кг/см2;_x000D_
   - отборный пар, 2.5 – 7 кг/см2;_x000D_
   - отборный пар, 7 – 13 кг/см2;_x000D_
   - отборный пар, &gt; 13 кг/см2;_x000D_
   - острый и редуцированный пар;_x000D_
   - горячая вода в системе централизованного теплоснабжения на отопление;_x000D_
   - горячая вода в системе централизованного теплоснабжения на горячее водоснабжение;_x000D_
   - прочее._x000D_
При утверждении двухставочного тарифа колонка «Одноставочный тариф» не заполняется._x000D_
При утверждении одноставочного тарифа колонки в блоке «Двухставочный тариф» не заполняются. Даты начала и окончания действия тарифов указываются в виде «ДД.ММ.ГГГГ»._x000D_
В случае отсутствия даты окончания действия тарифа в колонке «Дата окончания» указывается «нет». Информация в колонке «Ставка за содержание тепловой мощности, тыс. руб./Гкал/ч/мес» указывается только для тарифа по поддержанию резервной мощности._x000D_
В случае дифференциации тарифов по периодам действия тарифа информация по ним указывается в отдельных колонках._x000D_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</si>
  <si>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</si>
  <si>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Добавить группу потребителей</t>
  </si>
  <si>
    <t>Добавить схему подключения</t>
  </si>
  <si>
    <t>Добавить источник для дифференциации</t>
  </si>
  <si>
    <t>Добавить централизованную систему для дифференциации</t>
  </si>
  <si>
    <t>Добавить территорию для дифференциации</t>
  </si>
  <si>
    <t>PERIOD_FROM_FIRST_ROW</t>
  </si>
  <si>
    <t>FLAG_BLOCK_COLUMN</t>
  </si>
  <si>
    <t>SPR</t>
  </si>
  <si>
    <t>FLAG_START_DATE</t>
  </si>
  <si>
    <t>FLAG_ETC_PERIOD</t>
  </si>
  <si>
    <t>FLAG_END_DATE</t>
  </si>
  <si>
    <t>Наименование органа регулирования, принявшего решение об утверждении тарифов</t>
  </si>
  <si>
    <t>Дата документа об утверждении тарифов</t>
  </si>
  <si>
    <t>Номер документа об утверждении тарифов</t>
  </si>
  <si>
    <t>Источник официального опубликования решения</t>
  </si>
  <si>
    <t>Дата подачи заявления об утверждении тарифов</t>
  </si>
  <si>
    <t>Номер подачи заявления об утверждении тарифов</t>
  </si>
  <si>
    <t>dp</t>
  </si>
  <si>
    <t>Параметр дифференциации тарифа</t>
  </si>
  <si>
    <t>Величина и срок действия тарифа</t>
  </si>
  <si>
    <t>Наличие других периодов действия тарифа</t>
  </si>
  <si>
    <t>Наличие других сроков действия тарифа</t>
  </si>
  <si>
    <t>Добавить срок действия</t>
  </si>
  <si>
    <t>Одноставочный тариф,_x000D_
руб./Гкал</t>
  </si>
  <si>
    <t>Ставка за содержание тепловой мощности,_x000D_
тыс. руб./Гкал/ч/мес.</t>
  </si>
  <si>
    <t>Двухставочный тариф</t>
  </si>
  <si>
    <t>Период действия</t>
  </si>
  <si>
    <t>Срок действия</t>
  </si>
  <si>
    <t>ID_TER</t>
  </si>
  <si>
    <t>ID_CS</t>
  </si>
  <si>
    <t>ID_IST_TE</t>
  </si>
  <si>
    <t>NUM_NTAR</t>
  </si>
  <si>
    <t>NUM_TER</t>
  </si>
  <si>
    <t>NUM_CS</t>
  </si>
  <si>
    <t>NUM_IST_TE</t>
  </si>
  <si>
    <t>NUM_SCHEME</t>
  </si>
  <si>
    <t>NUM_GC</t>
  </si>
  <si>
    <t>NUM_TN</t>
  </si>
  <si>
    <t>ставка за тепловую энергию,_x000D_
руб./Гкал</t>
  </si>
  <si>
    <t>ставка за содержание тепловой мощности,_x000D_
тыс. руб./Гкал/ч/мес</t>
  </si>
  <si>
    <t>дата начала</t>
  </si>
  <si>
    <t>дата окончания</t>
  </si>
  <si>
    <t>pt_ter_2</t>
  </si>
  <si>
    <t>pt_cs_2</t>
  </si>
  <si>
    <t>pt_ist_te_2</t>
  </si>
  <si>
    <t>без дифференциации</t>
  </si>
  <si>
    <t>прочие</t>
  </si>
  <si>
    <t>вода</t>
  </si>
  <si>
    <t>Добавить наименование тарифа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</si>
</sst>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00"/>
  </numFmts>
  <fonts count="26">
    <font>
      <sz val="11"/>
      <color theme="1"/>
      <name val="Calibri"/>
      <family val="2"/>
      <scheme val="minor"/>
    </font>
    <font>
      <sz val="9"/>
      <name val="Tahoma"/>
    </font>
    <font>
      <sz val="9"/>
      <color theme="0"/>
      <name val="Tahoma"/>
    </font>
    <font>
      <sz val="11"/>
      <name val="Webdings2"/>
    </font>
    <font>
      <sz val="1"/>
      <color theme="0"/>
      <name val="Tahoma"/>
    </font>
    <font>
      <sz val="14"/>
      <color rgb="FFBCBCBC"/>
      <name val="Calibri"/>
    </font>
    <font>
      <u/>
      <sz val="9"/>
      <color rgb="FF333399"/>
      <name val="Tahoma"/>
    </font>
    <font>
      <sz val="18"/>
      <name val="Tahoma"/>
    </font>
    <font>
      <b/>
      <sz val="9"/>
      <color rgb="FF000080"/>
      <name val="Tahoma"/>
    </font>
    <font>
      <sz val="11"/>
      <color rgb="FFBCBCBC"/>
      <name val="Wingdings 2"/>
    </font>
    <font>
      <sz val="9"/>
      <color rgb="FF000080"/>
      <name val="Tahoma"/>
    </font>
    <font>
      <b/>
      <u/>
      <sz val="9"/>
      <color rgb="FF000080"/>
      <name val="Tahoma"/>
    </font>
    <font>
      <sz val="15"/>
      <name val="Tahoma"/>
    </font>
    <font>
      <sz val="10"/>
      <name val="Tahoma"/>
    </font>
    <font>
      <b/>
      <sz val="9"/>
      <name val="Tahoma"/>
    </font>
    <font>
      <sz val="9"/>
      <color rgb="FFBCBCBC"/>
      <name val="Tahoma"/>
    </font>
    <font>
      <u/>
      <sz val="9"/>
      <color theme="10"/>
      <name val="Tahoma"/>
    </font>
    <font>
      <sz val="8"/>
      <name val="Tahoma"/>
    </font>
    <font>
      <sz val="11"/>
      <name val="Wingdings 2"/>
    </font>
    <font>
      <sz val="1"/>
      <color theme="0"/>
      <name val="Webdings2"/>
    </font>
    <font>
      <b/>
      <sz val="1"/>
      <color theme="0"/>
      <name val="Tahoma"/>
    </font>
    <font>
      <sz val="11"/>
      <color theme="0"/>
      <name val="Webdings2"/>
    </font>
    <font>
      <sz val="15"/>
      <color rgb="FF000000"/>
      <name val="Tahoma"/>
    </font>
    <font>
      <sz val="1"/>
      <name val="Tahoma"/>
    </font>
    <font>
      <sz val="1"/>
      <name val="Webdings2"/>
    </font>
    <font>
      <sz val="1"/>
      <color rgb="FFBCBCBC"/>
      <name val="Tahoma"/>
    </font>
  </fonts>
  <fills count="8">
    <fill>
      <patternFill patternType="none"/>
    </fill>
    <fill>
      <patternFill patternType="gray125"/>
    </fill>
    <fill>
      <patternFill patternType="solid">
        <fgColor rgb="FFFFFFFF"/>
      </patternFill>
    </fill>
    <fill>
      <patternFill patternType="solid">
        <fgColor rgb="FFE3FAFD"/>
      </patternFill>
    </fill>
    <fill>
      <patternFill patternType="lightDown">
        <fgColor rgb="FFC0C0C0"/>
      </patternFill>
    </fill>
    <fill>
      <patternFill patternType="solid">
        <fgColor rgb="FFD7EAD3"/>
      </patternFill>
    </fill>
    <fill>
      <patternFill patternType="solid">
        <fgColor rgb="FFB7E4FF"/>
      </patternFill>
    </fill>
    <fill>
      <patternFill patternType="solid">
        <fgColor rgb="FFFFFFC0"/>
      </patternFill>
    </fill>
  </fills>
  <borders count="15">
    <border>
      <left/>
      <right/>
      <top/>
      <bottom/>
      <diagonal/>
    </border>
    <border>
      <left style="thin">
        <color rgb="FFC0C0C0"/>
      </left>
      <right style="thin">
        <color rgb="FFC0C0C0"/>
      </right>
      <top style="thin">
        <color rgb="FFC0C0C0"/>
      </top>
      <bottom style="thin">
        <color rgb="FFC0C0C0"/>
      </bottom>
      <diagonal/>
    </border>
    <border>
      <left/>
      <right style="thin">
        <color rgb="FFC0C0C0"/>
      </right>
      <top style="thin">
        <color rgb="FFC0C0C0"/>
      </top>
      <bottom/>
      <diagonal/>
    </border>
    <border>
      <left style="thin">
        <color rgb="FFC0C0C0"/>
      </left>
      <right style="thin">
        <color rgb="FFC0C0C0"/>
      </right>
      <top style="thin">
        <color rgb="FFC0C0C0"/>
      </top>
      <bottom/>
      <diagonal/>
    </border>
    <border>
      <left style="thin">
        <color rgb="FFC0C0C0"/>
      </left>
      <right/>
      <top style="thin">
        <color rgb="FFC0C0C0"/>
      </top>
      <bottom/>
      <diagonal/>
    </border>
    <border>
      <left/>
      <right style="thin">
        <color rgb="FFC0C0C0"/>
      </right>
      <top/>
      <bottom style="thin">
        <color rgb="FFC0C0C0"/>
      </bottom>
      <diagonal/>
    </border>
    <border>
      <left style="thin">
        <color rgb="FFC0C0C0"/>
      </left>
      <right style="thin">
        <color rgb="FFC0C0C0"/>
      </right>
      <top/>
      <bottom style="thin">
        <color rgb="FFC0C0C0"/>
      </bottom>
      <diagonal/>
    </border>
    <border>
      <left style="thin">
        <color rgb="FFC0C0C0"/>
      </left>
      <right/>
      <top/>
      <bottom style="thin">
        <color rgb="FFC0C0C0"/>
      </bottom>
      <diagonal/>
    </border>
    <border>
      <left style="thin">
        <color rgb="FFC0C0C0"/>
      </left>
      <right style="thin">
        <color rgb="FFC0C0C0"/>
      </right>
      <top/>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diagonal/>
    </border>
    <border>
      <left/>
      <right/>
      <top/>
      <bottom style="thin">
        <color rgb="FFC0C0C0"/>
      </bottom>
      <diagonal/>
    </border>
    <border>
      <left/>
      <right style="thin">
        <color rgb="FFC0C0C0"/>
      </right>
      <top/>
      <bottom/>
      <diagonal/>
    </border>
  </borders>
  <cellStyleXfs count="1">
    <xf numFmtId="0" fontId="0" fillId="0" borderId="0"/>
  </cellStyleXfs>
  <cellXfs count="219">
    <xf numFmtId="0" fontId="0" fillId="0" borderId="0" xfId="0"/>
    <xf numFmtId="49" fontId="1" fillId="0" borderId="0" xfId="0" applyNumberFormat="1" applyFont="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1" fillId="0" borderId="0" xfId="0" applyFont="1" applyAlignment="1">
      <alignment vertical="center" wrapText="1"/>
    </xf>
    <xf numFmtId="0" fontId="4" fillId="0" borderId="0" xfId="0" applyFont="1" applyAlignment="1">
      <alignment vertical="center"/>
    </xf>
    <xf numFmtId="0" fontId="1" fillId="0" borderId="0" xfId="0" applyFont="1" applyAlignment="1">
      <alignment horizontal="left" vertical="center" wrapText="1" indent="2"/>
    </xf>
    <xf numFmtId="49" fontId="0" fillId="0" borderId="0" xfId="0" applyNumberFormat="1" applyAlignment="1">
      <alignment vertical="top"/>
    </xf>
    <xf numFmtId="49" fontId="1" fillId="0" borderId="0" xfId="0" applyNumberFormat="1" applyFont="1" applyAlignment="1">
      <alignment vertical="top"/>
    </xf>
    <xf numFmtId="49" fontId="5" fillId="0" borderId="0" xfId="0" applyNumberFormat="1" applyFont="1" applyAlignment="1">
      <alignment horizontal="center" vertical="center" wrapText="1"/>
    </xf>
    <xf numFmtId="49" fontId="0" fillId="2" borderId="1" xfId="0" applyNumberFormat="1" applyFill="1" applyBorder="1" applyAlignment="1">
      <alignment horizontal="center" vertical="center" wrapText="1"/>
    </xf>
    <xf numFmtId="49" fontId="0" fillId="3" borderId="1" xfId="0" applyNumberFormat="1" applyFill="1" applyBorder="1" applyAlignment="1" applyProtection="1">
      <alignment horizontal="left" vertical="center" wrapText="1" indent="1"/>
      <protection locked="0"/>
    </xf>
    <xf numFmtId="0" fontId="0" fillId="3" borderId="1" xfId="0" applyFill="1" applyBorder="1" applyAlignment="1" applyProtection="1">
      <alignment horizontal="left" vertical="center" wrapText="1"/>
      <protection locked="0"/>
    </xf>
    <xf numFmtId="49" fontId="6" fillId="3" borderId="1" xfId="0" applyNumberFormat="1" applyFont="1" applyFill="1" applyBorder="1" applyAlignment="1" applyProtection="1">
      <alignment horizontal="left" vertical="center" wrapText="1"/>
      <protection locked="0"/>
    </xf>
    <xf numFmtId="0" fontId="3" fillId="2" borderId="0" xfId="0" applyFont="1" applyFill="1" applyAlignment="1">
      <alignment vertical="center" wrapText="1"/>
    </xf>
    <xf numFmtId="0" fontId="1" fillId="2" borderId="0" xfId="0" applyFont="1" applyFill="1" applyAlignment="1">
      <alignment vertical="center" wrapText="1"/>
    </xf>
    <xf numFmtId="0" fontId="1" fillId="2" borderId="0" xfId="0" applyFont="1" applyFill="1" applyAlignment="1">
      <alignment horizontal="right" vertical="center" wrapText="1"/>
    </xf>
    <xf numFmtId="0" fontId="1" fillId="0" borderId="2" xfId="0" applyFont="1" applyBorder="1" applyAlignment="1">
      <alignment horizontal="left" vertical="top" wrapText="1" indent="1"/>
    </xf>
    <xf numFmtId="0" fontId="1" fillId="0" borderId="3" xfId="0" applyFont="1" applyBorder="1" applyAlignment="1">
      <alignment horizontal="left" vertical="top" wrapText="1" indent="1"/>
    </xf>
    <xf numFmtId="0" fontId="1" fillId="0" borderId="4" xfId="0" applyFont="1" applyBorder="1" applyAlignment="1">
      <alignment horizontal="left" vertical="top" wrapText="1" indent="1"/>
    </xf>
    <xf numFmtId="0" fontId="7" fillId="0" borderId="0" xfId="0" applyFont="1" applyAlignment="1">
      <alignment vertical="center" wrapText="1"/>
    </xf>
    <xf numFmtId="0" fontId="1" fillId="0" borderId="5" xfId="0" applyFont="1" applyBorder="1" applyAlignment="1">
      <alignment horizontal="left" vertical="center" wrapText="1" indent="1"/>
    </xf>
    <xf numFmtId="0" fontId="1" fillId="0" borderId="6" xfId="0" applyFont="1" applyBorder="1" applyAlignment="1">
      <alignment horizontal="left" vertical="center" wrapText="1" indent="1"/>
    </xf>
    <xf numFmtId="0" fontId="1" fillId="0" borderId="7" xfId="0" applyFont="1" applyBorder="1" applyAlignment="1">
      <alignment horizontal="left" vertical="center" wrapText="1" indent="1"/>
    </xf>
    <xf numFmtId="0" fontId="1" fillId="2" borderId="0" xfId="0" applyFont="1" applyFill="1" applyAlignment="1">
      <alignment horizontal="center" vertical="center" wrapText="1"/>
    </xf>
    <xf numFmtId="0" fontId="8" fillId="2" borderId="0" xfId="0" applyFont="1" applyFill="1" applyAlignment="1">
      <alignment horizontal="right" vertical="center"/>
    </xf>
    <xf numFmtId="0" fontId="1" fillId="2" borderId="0" xfId="0" applyFont="1" applyFill="1" applyAlignment="1">
      <alignment horizontal="right"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top" wrapText="1"/>
    </xf>
    <xf numFmtId="0" fontId="1" fillId="0" borderId="3" xfId="0" applyFont="1" applyBorder="1" applyAlignment="1">
      <alignment horizontal="left" vertical="top" wrapText="1"/>
    </xf>
    <xf numFmtId="0" fontId="1" fillId="0" borderId="8" xfId="0" applyFont="1" applyBorder="1" applyAlignment="1">
      <alignment horizontal="left" vertical="top" wrapText="1"/>
    </xf>
    <xf numFmtId="0" fontId="9" fillId="2" borderId="0" xfId="0" applyFont="1" applyFill="1" applyAlignment="1">
      <alignment horizontal="center" vertical="center" wrapText="1"/>
    </xf>
    <xf numFmtId="0" fontId="0" fillId="0" borderId="1" xfId="0" applyBorder="1" applyAlignment="1">
      <alignment horizontal="left" vertical="center" wrapText="1"/>
    </xf>
    <xf numFmtId="0" fontId="1" fillId="4" borderId="9" xfId="0" applyFont="1" applyFill="1" applyBorder="1" applyAlignment="1">
      <alignment vertical="center" wrapText="1"/>
    </xf>
    <xf numFmtId="49" fontId="10" fillId="4" borderId="10" xfId="0" applyNumberFormat="1" applyFont="1" applyFill="1" applyBorder="1" applyAlignment="1">
      <alignment horizontal="left" vertical="center"/>
    </xf>
    <xf numFmtId="49" fontId="10" fillId="4" borderId="10" xfId="0" applyNumberFormat="1" applyFont="1" applyFill="1" applyBorder="1" applyAlignment="1">
      <alignment horizontal="left" vertical="center" indent="2"/>
    </xf>
    <xf numFmtId="49" fontId="11" fillId="4" borderId="11" xfId="0" applyNumberFormat="1" applyFont="1" applyFill="1" applyBorder="1" applyAlignment="1">
      <alignment horizontal="center" vertical="top"/>
    </xf>
    <xf numFmtId="0" fontId="1" fillId="0" borderId="6" xfId="0" applyFont="1" applyBorder="1" applyAlignment="1">
      <alignment horizontal="left" vertical="top" wrapText="1"/>
    </xf>
    <xf numFmtId="0" fontId="1" fillId="0" borderId="12" xfId="0" applyFont="1" applyBorder="1" applyAlignment="1">
      <alignment vertical="center" wrapText="1"/>
    </xf>
    <xf numFmtId="49" fontId="10" fillId="0" borderId="12" xfId="0" applyNumberFormat="1" applyFont="1" applyBorder="1" applyAlignment="1">
      <alignment horizontal="left" vertical="center"/>
    </xf>
    <xf numFmtId="49" fontId="10" fillId="0" borderId="12" xfId="0" applyNumberFormat="1" applyFont="1" applyBorder="1" applyAlignment="1">
      <alignment horizontal="left" vertical="center" indent="2"/>
    </xf>
    <xf numFmtId="49" fontId="11" fillId="0" borderId="12" xfId="0" applyNumberFormat="1" applyFont="1" applyBorder="1" applyAlignment="1">
      <alignment horizontal="center" vertical="top"/>
    </xf>
    <xf numFmtId="0" fontId="1" fillId="0" borderId="12" xfId="0" applyFont="1" applyBorder="1" applyAlignment="1">
      <alignment horizontal="left" vertical="top" wrapText="1"/>
    </xf>
    <xf numFmtId="0" fontId="1" fillId="0" borderId="0" xfId="0" applyFont="1" applyAlignment="1">
      <alignment horizontal="right" vertical="top" wrapText="1"/>
    </xf>
    <xf numFmtId="0" fontId="1" fillId="0" borderId="0" xfId="0" applyFont="1" applyAlignment="1">
      <alignment horizontal="left" vertical="top" wrapText="1"/>
    </xf>
    <xf numFmtId="49" fontId="1" fillId="0" borderId="0" xfId="0" applyNumberFormat="1" applyFont="1" applyAlignment="1">
      <alignment vertical="top" wrapText="1"/>
    </xf>
    <xf numFmtId="0" fontId="1" fillId="0" borderId="0" xfId="0" applyFont="1" applyAlignment="1">
      <alignment vertical="top" wrapText="1"/>
    </xf>
    <xf numFmtId="0" fontId="4" fillId="0" borderId="0" xfId="0" applyFont="1" applyAlignment="1">
      <alignment vertical="center" wrapText="1"/>
    </xf>
    <xf numFmtId="0" fontId="1" fillId="0" borderId="0" xfId="0" applyFont="1" applyAlignment="1">
      <alignment horizontal="left" vertical="center" wrapText="1" indent="1"/>
    </xf>
    <xf numFmtId="0" fontId="1" fillId="0" borderId="8" xfId="0" applyFont="1" applyBorder="1" applyAlignment="1">
      <alignment vertical="center" wrapText="1"/>
    </xf>
    <xf numFmtId="0" fontId="0" fillId="5" borderId="1" xfId="0" applyFill="1" applyBorder="1" applyAlignment="1">
      <alignment horizontal="center" vertical="center" wrapText="1"/>
    </xf>
    <xf numFmtId="0" fontId="0" fillId="0" borderId="11" xfId="0" applyBorder="1" applyAlignment="1">
      <alignment horizontal="center" vertical="center" wrapText="1"/>
    </xf>
    <xf numFmtId="164" fontId="0" fillId="3" borderId="11" xfId="0" applyNumberFormat="1" applyFill="1" applyBorder="1" applyAlignment="1" applyProtection="1">
      <alignment horizontal="left" vertical="center" wrapText="1"/>
      <protection locked="0"/>
    </xf>
    <xf numFmtId="164" fontId="0" fillId="3" borderId="9" xfId="0" applyNumberFormat="1" applyFill="1" applyBorder="1" applyAlignment="1" applyProtection="1">
      <alignment horizontal="left" vertical="center" wrapText="1"/>
      <protection locked="0"/>
    </xf>
    <xf numFmtId="0" fontId="1" fillId="6" borderId="1" xfId="0" applyFont="1" applyFill="1" applyBorder="1" applyAlignment="1">
      <alignment horizontal="left" vertical="center" wrapText="1"/>
    </xf>
    <xf numFmtId="0" fontId="0" fillId="0" borderId="8" xfId="0" applyBorder="1" applyAlignment="1">
      <alignment horizontal="center" vertical="center" wrapText="1"/>
    </xf>
    <xf numFmtId="0" fontId="12" fillId="0" borderId="0" xfId="0" applyFont="1" applyAlignment="1">
      <alignment vertical="center" wrapText="1"/>
    </xf>
    <xf numFmtId="49" fontId="10" fillId="4" borderId="13" xfId="0" applyNumberFormat="1" applyFont="1" applyFill="1" applyBorder="1" applyAlignment="1">
      <alignment horizontal="left" vertical="center"/>
    </xf>
    <xf numFmtId="4" fontId="0" fillId="3" borderId="1" xfId="0" applyNumberFormat="1" applyFill="1" applyBorder="1" applyAlignment="1" applyProtection="1">
      <alignment horizontal="right" vertical="center" wrapText="1"/>
      <protection locked="0"/>
    </xf>
    <xf numFmtId="0" fontId="1" fillId="0" borderId="10" xfId="0" applyFont="1" applyBorder="1" applyAlignment="1">
      <alignment horizontal="left" vertical="top" wrapText="1" indent="1"/>
    </xf>
    <xf numFmtId="0" fontId="13" fillId="0" borderId="0" xfId="0" applyFont="1" applyAlignment="1">
      <alignment vertical="center" wrapText="1"/>
    </xf>
    <xf numFmtId="0" fontId="14" fillId="2" borderId="0" xfId="0" applyFont="1" applyFill="1" applyAlignment="1">
      <alignment horizontal="center" vertical="center" wrapText="1"/>
    </xf>
    <xf numFmtId="0" fontId="0" fillId="2" borderId="9" xfId="0" applyFill="1" applyBorder="1" applyAlignment="1">
      <alignment horizontal="right" vertical="center" wrapText="1" indent="1"/>
    </xf>
    <xf numFmtId="164" fontId="1" fillId="5" borderId="1" xfId="0" applyNumberFormat="1" applyFont="1" applyFill="1" applyBorder="1" applyAlignment="1">
      <alignment horizontal="left" vertical="center" wrapText="1" indent="1"/>
    </xf>
    <xf numFmtId="0" fontId="1" fillId="5" borderId="1" xfId="0" applyFont="1" applyFill="1" applyBorder="1" applyAlignment="1">
      <alignment horizontal="left" vertical="center" wrapText="1" indent="1"/>
    </xf>
    <xf numFmtId="0" fontId="1" fillId="2" borderId="3" xfId="0" applyFont="1" applyFill="1" applyBorder="1" applyAlignment="1">
      <alignment horizontal="center" vertical="center" wrapText="1"/>
    </xf>
    <xf numFmtId="0" fontId="0" fillId="0" borderId="3" xfId="0"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49" fontId="15" fillId="2" borderId="0" xfId="0" applyNumberFormat="1" applyFont="1" applyFill="1" applyAlignment="1">
      <alignment horizontal="center" vertical="center" wrapText="1"/>
    </xf>
    <xf numFmtId="49" fontId="15" fillId="2" borderId="12" xfId="0" applyNumberFormat="1" applyFont="1" applyFill="1" applyBorder="1" applyAlignment="1">
      <alignment horizontal="center" vertical="center" wrapText="1"/>
    </xf>
    <xf numFmtId="49" fontId="0" fillId="2" borderId="3" xfId="0" applyNumberFormat="1" applyFill="1" applyBorder="1" applyAlignment="1">
      <alignment horizontal="center" vertical="center" wrapText="1"/>
    </xf>
    <xf numFmtId="0" fontId="0" fillId="0" borderId="3" xfId="0" applyBorder="1" applyAlignment="1">
      <alignment horizontal="left" vertical="center" wrapText="1"/>
    </xf>
    <xf numFmtId="0" fontId="0" fillId="0" borderId="1" xfId="0" applyBorder="1" applyAlignment="1">
      <alignment horizontal="left" vertical="center" wrapText="1"/>
    </xf>
    <xf numFmtId="0" fontId="1" fillId="0" borderId="1" xfId="0" applyFont="1" applyBorder="1" applyAlignment="1">
      <alignment horizontal="left" vertical="center" wrapText="1"/>
    </xf>
    <xf numFmtId="0" fontId="3" fillId="2" borderId="0" xfId="0" applyFont="1" applyFill="1" applyAlignment="1">
      <alignment horizontal="center" vertical="top" wrapText="1"/>
    </xf>
    <xf numFmtId="49" fontId="0" fillId="2" borderId="1" xfId="0" applyNumberFormat="1" applyFill="1" applyBorder="1" applyAlignment="1">
      <alignment horizontal="center" vertical="center" wrapText="1"/>
    </xf>
    <xf numFmtId="0" fontId="0" fillId="5" borderId="9" xfId="0" applyFill="1" applyBorder="1" applyAlignment="1">
      <alignment horizontal="left" vertical="center" wrapText="1" indent="1"/>
    </xf>
    <xf numFmtId="0" fontId="0" fillId="5" borderId="1" xfId="0" applyFill="1" applyBorder="1" applyAlignment="1">
      <alignment horizontal="left" vertical="center" wrapText="1" indent="1"/>
    </xf>
    <xf numFmtId="49" fontId="10" fillId="4" borderId="13" xfId="0" applyNumberFormat="1" applyFont="1" applyFill="1" applyBorder="1" applyAlignment="1">
      <alignment horizontal="left" vertical="center" indent="2"/>
    </xf>
    <xf numFmtId="0" fontId="3" fillId="2" borderId="14" xfId="0" applyFont="1" applyFill="1" applyBorder="1" applyAlignment="1">
      <alignment horizontal="center" vertical="top" wrapText="1"/>
    </xf>
    <xf numFmtId="49" fontId="0" fillId="2" borderId="6" xfId="0" applyNumberFormat="1" applyFill="1" applyBorder="1" applyAlignment="1">
      <alignment horizontal="center" vertical="center" wrapText="1"/>
    </xf>
    <xf numFmtId="0" fontId="0" fillId="5" borderId="6" xfId="0" applyFill="1" applyBorder="1" applyAlignment="1">
      <alignment horizontal="left" vertical="center" wrapText="1" indent="1"/>
    </xf>
    <xf numFmtId="0" fontId="3" fillId="0" borderId="0" xfId="0" applyFont="1" applyAlignment="1">
      <alignment vertical="center" wrapText="1"/>
    </xf>
    <xf numFmtId="0" fontId="1" fillId="0" borderId="8" xfId="0" applyFont="1" applyBorder="1" applyAlignment="1">
      <alignment vertical="center" wrapText="1"/>
    </xf>
    <xf numFmtId="0" fontId="0" fillId="0" borderId="8" xfId="0" applyBorder="1" applyAlignment="1">
      <alignment horizontal="center" vertical="center" wrapText="1"/>
    </xf>
    <xf numFmtId="0" fontId="1" fillId="0" borderId="1" xfId="0" applyFont="1" applyBorder="1" applyAlignment="1">
      <alignment vertical="top" wrapText="1"/>
    </xf>
    <xf numFmtId="49" fontId="0" fillId="2" borderId="9" xfId="0" applyNumberFormat="1" applyFill="1" applyBorder="1" applyAlignment="1">
      <alignment horizontal="center" vertical="center" wrapText="1"/>
    </xf>
    <xf numFmtId="49" fontId="16" fillId="3" borderId="1" xfId="0" applyNumberFormat="1" applyFont="1" applyFill="1" applyBorder="1" applyAlignment="1" applyProtection="1">
      <alignment horizontal="left" vertical="center" wrapText="1"/>
      <protection locked="0"/>
    </xf>
    <xf numFmtId="0" fontId="1" fillId="0" borderId="1" xfId="0" applyFont="1" applyBorder="1" applyAlignment="1">
      <alignment vertical="center" wrapText="1"/>
    </xf>
    <xf numFmtId="0" fontId="1" fillId="0" borderId="8" xfId="0" applyFont="1" applyBorder="1" applyAlignment="1">
      <alignment horizontal="left" vertical="top" wrapText="1"/>
    </xf>
    <xf numFmtId="0" fontId="1" fillId="0" borderId="3" xfId="0" applyFont="1" applyBorder="1" applyAlignment="1">
      <alignment vertical="top" wrapText="1"/>
    </xf>
    <xf numFmtId="49" fontId="1" fillId="0" borderId="12" xfId="0" applyNumberFormat="1" applyFont="1" applyBorder="1" applyAlignment="1">
      <alignment vertical="top"/>
    </xf>
    <xf numFmtId="49" fontId="4" fillId="0" borderId="0" xfId="0" applyNumberFormat="1" applyFont="1" applyAlignment="1">
      <alignment vertical="top"/>
    </xf>
    <xf numFmtId="0" fontId="13" fillId="0" borderId="0" xfId="0" applyFont="1" applyAlignment="1">
      <alignment horizontal="right" vertical="top" wrapText="1"/>
    </xf>
    <xf numFmtId="0" fontId="2" fillId="0" borderId="0" xfId="0" applyFont="1" applyAlignment="1">
      <alignment horizontal="center" vertical="center" wrapText="1"/>
    </xf>
    <xf numFmtId="49" fontId="2" fillId="0" borderId="0" xfId="0" applyNumberFormat="1" applyFont="1" applyAlignment="1">
      <alignment vertical="center" wrapText="1"/>
    </xf>
    <xf numFmtId="0" fontId="1" fillId="0" borderId="0" xfId="0" applyFont="1" applyAlignment="1">
      <alignment horizontal="left" vertical="center" wrapText="1"/>
    </xf>
    <xf numFmtId="0" fontId="2" fillId="0" borderId="0" xfId="0" applyFont="1" applyAlignment="1">
      <alignment horizontal="left" vertical="center" inden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49" fontId="1" fillId="0" borderId="14" xfId="0" applyNumberFormat="1" applyFont="1" applyBorder="1" applyAlignment="1">
      <alignment vertical="top"/>
    </xf>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indent="6"/>
    </xf>
    <xf numFmtId="0" fontId="1" fillId="5" borderId="9" xfId="0" applyFont="1" applyFill="1" applyBorder="1" applyAlignment="1">
      <alignment horizontal="left" vertical="center" wrapText="1"/>
    </xf>
    <xf numFmtId="0" fontId="1" fillId="5" borderId="10" xfId="0" applyFont="1" applyFill="1" applyBorder="1" applyAlignment="1">
      <alignment horizontal="left" vertical="center" wrapText="1"/>
    </xf>
    <xf numFmtId="0" fontId="1" fillId="5" borderId="11" xfId="0" applyFont="1" applyFill="1" applyBorder="1" applyAlignment="1">
      <alignment horizontal="left" vertical="center" wrapText="1"/>
    </xf>
    <xf numFmtId="0" fontId="17" fillId="0" borderId="1" xfId="0" applyFont="1" applyBorder="1" applyAlignment="1">
      <alignment vertical="top" wrapText="1"/>
    </xf>
    <xf numFmtId="0" fontId="2" fillId="0" borderId="9" xfId="0" applyFont="1" applyBorder="1" applyAlignment="1">
      <alignment horizontal="center" vertical="center"/>
    </xf>
    <xf numFmtId="0" fontId="1" fillId="0" borderId="0" xfId="0" applyFont="1" applyAlignment="1">
      <alignment horizontal="center" vertical="center" wrapText="1"/>
    </xf>
    <xf numFmtId="0" fontId="18" fillId="2" borderId="0" xfId="0" applyFont="1" applyFill="1" applyAlignment="1">
      <alignment horizontal="center" vertical="center" wrapText="1"/>
    </xf>
    <xf numFmtId="0" fontId="1" fillId="0" borderId="14" xfId="0" applyFont="1" applyBorder="1" applyAlignment="1">
      <alignment vertical="center" wrapText="1"/>
    </xf>
    <xf numFmtId="0" fontId="1" fillId="2" borderId="1" xfId="0" applyFont="1" applyFill="1" applyBorder="1" applyAlignment="1">
      <alignment horizontal="left" vertical="center" wrapText="1" indent="1"/>
    </xf>
    <xf numFmtId="0" fontId="9" fillId="0" borderId="0" xfId="0" applyFont="1" applyAlignment="1">
      <alignment vertical="center" wrapText="1"/>
    </xf>
    <xf numFmtId="0" fontId="1" fillId="2" borderId="1" xfId="0" applyFont="1" applyFill="1" applyBorder="1" applyAlignment="1">
      <alignment horizontal="left" vertical="center" wrapText="1" indent="2"/>
    </xf>
    <xf numFmtId="0" fontId="1" fillId="2" borderId="1" xfId="0" applyFont="1" applyFill="1" applyBorder="1" applyAlignment="1">
      <alignment horizontal="left" vertical="center" wrapText="1" indent="3"/>
    </xf>
    <xf numFmtId="0" fontId="2" fillId="0" borderId="1"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0" fontId="4" fillId="0" borderId="14" xfId="0" applyFont="1" applyBorder="1" applyAlignment="1">
      <alignment horizontal="center" vertical="center" wrapText="1"/>
    </xf>
    <xf numFmtId="0" fontId="1" fillId="2" borderId="1" xfId="0" applyFont="1" applyFill="1" applyBorder="1" applyAlignment="1">
      <alignment horizontal="left" vertical="center" wrapText="1" indent="4"/>
    </xf>
    <xf numFmtId="0" fontId="1" fillId="6" borderId="9" xfId="0" applyFont="1" applyFill="1" applyBorder="1" applyAlignment="1">
      <alignment horizontal="left" vertical="center" wrapText="1"/>
    </xf>
    <xf numFmtId="0" fontId="1" fillId="6" borderId="10" xfId="0" applyFont="1" applyFill="1" applyBorder="1" applyAlignment="1">
      <alignment horizontal="left" vertical="center" wrapText="1"/>
    </xf>
    <xf numFmtId="0" fontId="1" fillId="6" borderId="11" xfId="0" applyFont="1" applyFill="1" applyBorder="1" applyAlignment="1">
      <alignment horizontal="left" vertical="center" wrapText="1"/>
    </xf>
    <xf numFmtId="0" fontId="2" fillId="0" borderId="9" xfId="0" applyFont="1" applyBorder="1" applyAlignment="1">
      <alignment horizontal="center" vertical="center" wrapText="1"/>
    </xf>
    <xf numFmtId="0" fontId="4" fillId="0" borderId="14" xfId="0" applyFont="1" applyBorder="1" applyAlignment="1">
      <alignment vertical="center" wrapText="1"/>
    </xf>
    <xf numFmtId="0" fontId="1" fillId="2" borderId="1" xfId="0" applyFont="1" applyFill="1" applyBorder="1" applyAlignment="1">
      <alignment horizontal="left" vertical="center" wrapText="1" indent="5"/>
    </xf>
    <xf numFmtId="0" fontId="1" fillId="6" borderId="1" xfId="0" applyFont="1" applyFill="1" applyBorder="1" applyAlignment="1">
      <alignment horizontal="left" vertical="center" wrapText="1" indent="6"/>
    </xf>
    <xf numFmtId="4" fontId="1" fillId="7" borderId="1" xfId="0" applyNumberFormat="1" applyFont="1" applyFill="1" applyBorder="1" applyAlignment="1" applyProtection="1">
      <alignment horizontal="right" vertical="center" wrapText="1"/>
      <protection locked="0"/>
    </xf>
    <xf numFmtId="4" fontId="1" fillId="0" borderId="1" xfId="0" applyNumberFormat="1" applyFont="1" applyBorder="1" applyAlignment="1">
      <alignment horizontal="right" vertical="center" wrapText="1"/>
    </xf>
    <xf numFmtId="165" fontId="1" fillId="7" borderId="1" xfId="0" applyNumberFormat="1" applyFont="1" applyFill="1" applyBorder="1" applyAlignment="1" applyProtection="1">
      <alignment horizontal="right" vertical="center" wrapText="1"/>
      <protection locked="0"/>
    </xf>
    <xf numFmtId="164" fontId="0" fillId="3" borderId="1" xfId="0" applyNumberFormat="1" applyFill="1" applyBorder="1" applyAlignment="1" applyProtection="1">
      <alignment horizontal="center" vertical="center" wrapText="1"/>
      <protection locked="0"/>
    </xf>
    <xf numFmtId="49" fontId="1" fillId="6" borderId="1" xfId="0" applyNumberFormat="1" applyFont="1" applyFill="1" applyBorder="1" applyAlignment="1">
      <alignment horizontal="center" vertical="center" wrapText="1"/>
    </xf>
    <xf numFmtId="0" fontId="17" fillId="0" borderId="3" xfId="0" applyFont="1" applyBorder="1" applyAlignment="1">
      <alignment horizontal="left" vertical="top" wrapText="1"/>
    </xf>
    <xf numFmtId="49" fontId="1" fillId="0" borderId="1" xfId="0" applyNumberFormat="1" applyFont="1" applyBorder="1" applyAlignment="1">
      <alignment horizontal="left" vertical="center" wrapText="1"/>
    </xf>
    <xf numFmtId="4" fontId="4" fillId="0" borderId="1" xfId="0" applyNumberFormat="1" applyFont="1" applyBorder="1" applyAlignment="1">
      <alignment horizontal="center" vertical="center" wrapText="1"/>
    </xf>
    <xf numFmtId="49" fontId="0" fillId="3" borderId="1" xfId="0" applyNumberFormat="1" applyFill="1" applyBorder="1" applyAlignment="1" applyProtection="1">
      <alignment horizontal="center" vertical="center" wrapText="1"/>
      <protection locked="0"/>
    </xf>
    <xf numFmtId="0" fontId="17" fillId="0" borderId="8" xfId="0" applyFont="1" applyBorder="1" applyAlignment="1">
      <alignment horizontal="left" vertical="top" wrapText="1"/>
    </xf>
    <xf numFmtId="49" fontId="8" fillId="4" borderId="9" xfId="0" applyNumberFormat="1" applyFont="1" applyFill="1" applyBorder="1" applyAlignment="1">
      <alignment horizontal="left" vertical="center"/>
    </xf>
    <xf numFmtId="49" fontId="10" fillId="4" borderId="10" xfId="0" applyNumberFormat="1" applyFont="1" applyFill="1" applyBorder="1" applyAlignment="1">
      <alignment horizontal="left" vertical="center" indent="6"/>
    </xf>
    <xf numFmtId="49" fontId="1" fillId="4" borderId="10" xfId="0" applyNumberFormat="1" applyFont="1" applyFill="1" applyBorder="1" applyAlignment="1">
      <alignment horizontal="center" vertical="center" wrapText="1"/>
    </xf>
    <xf numFmtId="49" fontId="1" fillId="4" borderId="11" xfId="0" applyNumberFormat="1" applyFont="1" applyFill="1" applyBorder="1" applyAlignment="1">
      <alignment horizontal="center" vertical="center" wrapText="1"/>
    </xf>
    <xf numFmtId="0" fontId="17" fillId="0" borderId="6" xfId="0" applyFont="1" applyBorder="1" applyAlignment="1">
      <alignment horizontal="left" vertical="top" wrapText="1"/>
    </xf>
    <xf numFmtId="49" fontId="10" fillId="4" borderId="10" xfId="0" applyNumberFormat="1" applyFont="1" applyFill="1" applyBorder="1" applyAlignment="1">
      <alignment horizontal="left" vertical="center" indent="5"/>
    </xf>
    <xf numFmtId="49" fontId="0" fillId="4" borderId="10" xfId="0" applyNumberFormat="1" applyFill="1" applyBorder="1" applyAlignment="1">
      <alignment horizontal="center" vertical="center" wrapText="1"/>
    </xf>
    <xf numFmtId="49" fontId="0" fillId="4" borderId="11" xfId="0" applyNumberFormat="1" applyFill="1" applyBorder="1" applyAlignment="1">
      <alignment horizontal="center" vertical="center" wrapText="1"/>
    </xf>
    <xf numFmtId="49" fontId="3" fillId="0" borderId="0" xfId="0" applyNumberFormat="1" applyFont="1" applyAlignment="1">
      <alignment vertical="top"/>
    </xf>
    <xf numFmtId="49" fontId="10" fillId="4" borderId="10" xfId="0" applyNumberFormat="1" applyFont="1" applyFill="1" applyBorder="1" applyAlignment="1">
      <alignment horizontal="left" vertical="center" indent="4"/>
    </xf>
    <xf numFmtId="0" fontId="4" fillId="0" borderId="0" xfId="0" applyFont="1" applyAlignment="1">
      <alignment horizontal="left" vertical="center" indent="1"/>
    </xf>
    <xf numFmtId="0" fontId="4" fillId="0" borderId="0" xfId="0" applyFont="1" applyAlignment="1">
      <alignment horizontal="center" vertical="center"/>
    </xf>
    <xf numFmtId="0" fontId="4" fillId="0" borderId="0" xfId="0" applyFont="1" applyAlignment="1">
      <alignment horizontal="left" vertical="center" wrapText="1"/>
    </xf>
    <xf numFmtId="49" fontId="19" fillId="0" borderId="0" xfId="0" applyNumberFormat="1" applyFont="1" applyAlignment="1">
      <alignment vertical="top"/>
    </xf>
    <xf numFmtId="49" fontId="20" fillId="0" borderId="12" xfId="0" applyNumberFormat="1" applyFont="1" applyBorder="1" applyAlignment="1">
      <alignment horizontal="left" vertical="center"/>
    </xf>
    <xf numFmtId="49" fontId="4" fillId="0" borderId="12" xfId="0" applyNumberFormat="1" applyFont="1" applyBorder="1" applyAlignment="1">
      <alignment horizontal="left" vertical="center" indent="3"/>
    </xf>
    <xf numFmtId="49" fontId="4" fillId="0" borderId="12" xfId="0" applyNumberFormat="1" applyFont="1" applyBorder="1" applyAlignment="1">
      <alignment horizontal="center" vertical="center" wrapText="1"/>
    </xf>
    <xf numFmtId="49" fontId="4" fillId="0" borderId="0" xfId="0" applyNumberFormat="1" applyFont="1" applyAlignment="1">
      <alignment horizontal="left" vertical="center"/>
    </xf>
    <xf numFmtId="49" fontId="20" fillId="0" borderId="0" xfId="0" applyNumberFormat="1" applyFont="1" applyAlignment="1">
      <alignment horizontal="left" vertical="center"/>
    </xf>
    <xf numFmtId="49" fontId="4" fillId="0" borderId="0" xfId="0" applyNumberFormat="1" applyFont="1" applyAlignment="1">
      <alignment horizontal="left" vertical="center" indent="2"/>
    </xf>
    <xf numFmtId="49" fontId="4" fillId="0" borderId="0" xfId="0" applyNumberFormat="1" applyFont="1" applyAlignment="1">
      <alignment horizontal="center" vertical="center" wrapText="1"/>
    </xf>
    <xf numFmtId="49" fontId="4" fillId="0" borderId="0" xfId="0" applyNumberFormat="1" applyFont="1" applyAlignment="1">
      <alignment horizontal="left" vertical="center" indent="1"/>
    </xf>
    <xf numFmtId="4" fontId="2" fillId="0" borderId="1" xfId="0" applyNumberFormat="1" applyFont="1" applyBorder="1" applyAlignment="1">
      <alignment horizontal="right" vertical="center" wrapText="1"/>
    </xf>
    <xf numFmtId="165" fontId="2" fillId="0" borderId="1" xfId="0" applyNumberFormat="1" applyFont="1" applyBorder="1" applyAlignment="1">
      <alignment horizontal="right" vertical="center" wrapText="1"/>
    </xf>
    <xf numFmtId="164"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1" xfId="0" applyNumberFormat="1" applyFont="1" applyBorder="1" applyAlignment="1">
      <alignment vertical="center" wrapText="1"/>
    </xf>
    <xf numFmtId="0" fontId="21" fillId="0" borderId="0" xfId="0" applyFont="1" applyAlignment="1">
      <alignment vertical="center" wrapText="1"/>
    </xf>
    <xf numFmtId="0" fontId="2" fillId="0" borderId="0" xfId="0" applyFont="1" applyAlignment="1">
      <alignment vertical="center"/>
    </xf>
    <xf numFmtId="0" fontId="1" fillId="2" borderId="0" xfId="0" applyFont="1" applyFill="1" applyAlignment="1">
      <alignment horizontal="left" vertical="center" wrapText="1"/>
    </xf>
    <xf numFmtId="0" fontId="1" fillId="0" borderId="12" xfId="0" applyFont="1" applyBorder="1" applyAlignment="1">
      <alignment horizontal="left" vertical="top" wrapText="1" indent="1"/>
    </xf>
    <xf numFmtId="0" fontId="1" fillId="0" borderId="12" xfId="0" applyFont="1" applyBorder="1" applyAlignment="1">
      <alignment horizontal="left" vertical="top" wrapText="1" indent="1"/>
    </xf>
    <xf numFmtId="0" fontId="1" fillId="0" borderId="13" xfId="0" applyFont="1" applyBorder="1" applyAlignment="1">
      <alignment horizontal="left" vertical="center" wrapText="1" indent="1"/>
    </xf>
    <xf numFmtId="0" fontId="1" fillId="0" borderId="13" xfId="0" applyFont="1" applyBorder="1" applyAlignment="1">
      <alignment horizontal="left" vertical="center" wrapText="1" indent="1"/>
    </xf>
    <xf numFmtId="0" fontId="0" fillId="0" borderId="0" xfId="0" applyAlignment="1">
      <alignment vertical="center"/>
    </xf>
    <xf numFmtId="0" fontId="0" fillId="2" borderId="1" xfId="0" applyFill="1" applyBorder="1" applyAlignment="1">
      <alignment horizontal="right" vertical="center" wrapText="1" indent="1"/>
    </xf>
    <xf numFmtId="0" fontId="0" fillId="0" borderId="10" xfId="0" applyBorder="1" applyAlignment="1">
      <alignment vertical="center"/>
    </xf>
    <xf numFmtId="0" fontId="22" fillId="0" borderId="0" xfId="0" applyFont="1" applyAlignment="1">
      <alignment vertical="center"/>
    </xf>
    <xf numFmtId="0" fontId="1" fillId="0" borderId="0" xfId="0" applyFont="1" applyAlignment="1">
      <alignment horizontal="right" vertical="center" wrapText="1"/>
    </xf>
    <xf numFmtId="0" fontId="1" fillId="2" borderId="13" xfId="0" applyFont="1" applyFill="1" applyBorder="1" applyAlignment="1">
      <alignment vertical="center" wrapText="1"/>
    </xf>
    <xf numFmtId="0" fontId="9" fillId="0" borderId="13" xfId="0" applyFont="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left" vertical="center" wrapText="1"/>
    </xf>
    <xf numFmtId="0" fontId="1" fillId="0" borderId="3" xfId="0" applyFont="1" applyBorder="1" applyAlignment="1">
      <alignment vertic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49" fontId="10" fillId="4" borderId="3" xfId="0" applyNumberFormat="1" applyFont="1" applyFill="1" applyBorder="1" applyAlignment="1">
      <alignment horizontal="center" vertical="center" textRotation="90" wrapText="1"/>
    </xf>
    <xf numFmtId="0" fontId="1" fillId="0" borderId="3" xfId="0" applyFont="1" applyBorder="1" applyAlignment="1">
      <alignment horizontal="center" vertical="center" wrapText="1"/>
    </xf>
    <xf numFmtId="0" fontId="2"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2" borderId="8" xfId="0" applyFont="1" applyFill="1" applyBorder="1" applyAlignment="1">
      <alignment horizontal="center" vertical="center" wrapText="1"/>
    </xf>
    <xf numFmtId="49" fontId="10" fillId="4" borderId="8" xfId="0" applyNumberFormat="1" applyFont="1" applyFill="1" applyBorder="1" applyAlignment="1">
      <alignment horizontal="center" vertical="center" textRotation="90" wrapText="1"/>
    </xf>
    <xf numFmtId="0" fontId="1" fillId="0" borderId="6" xfId="0" applyFont="1" applyBorder="1" applyAlignment="1">
      <alignment vertical="center" wrapText="1"/>
    </xf>
    <xf numFmtId="0" fontId="1" fillId="0" borderId="6" xfId="0" applyFont="1" applyBorder="1" applyAlignment="1">
      <alignment horizontal="center" vertical="center" wrapText="1"/>
    </xf>
    <xf numFmtId="0" fontId="2" fillId="0" borderId="6" xfId="0" applyFont="1" applyBorder="1" applyAlignment="1">
      <alignment horizontal="center" vertical="center" wrapText="1"/>
    </xf>
    <xf numFmtId="49" fontId="10" fillId="4" borderId="6" xfId="0" applyNumberFormat="1" applyFont="1" applyFill="1" applyBorder="1" applyAlignment="1">
      <alignment horizontal="center" vertical="center" textRotation="90" wrapText="1"/>
    </xf>
    <xf numFmtId="49" fontId="23" fillId="0" borderId="0" xfId="0" applyNumberFormat="1" applyFont="1" applyAlignment="1">
      <alignment vertical="center" wrapText="1"/>
    </xf>
    <xf numFmtId="0" fontId="24" fillId="2" borderId="0" xfId="0" applyFont="1" applyFill="1" applyAlignment="1">
      <alignment vertical="center" wrapText="1"/>
    </xf>
    <xf numFmtId="0" fontId="19" fillId="2" borderId="0" xfId="0" applyFont="1" applyFill="1" applyAlignment="1">
      <alignment vertical="center" wrapText="1"/>
    </xf>
    <xf numFmtId="49" fontId="25" fillId="2" borderId="12" xfId="0" applyNumberFormat="1" applyFont="1" applyFill="1" applyBorder="1" applyAlignment="1">
      <alignment horizontal="left" vertical="center" wrapText="1"/>
    </xf>
    <xf numFmtId="49" fontId="25" fillId="2" borderId="12" xfId="0" applyNumberFormat="1" applyFont="1" applyFill="1" applyBorder="1" applyAlignment="1">
      <alignment horizontal="center" vertical="center" wrapText="1"/>
    </xf>
    <xf numFmtId="0" fontId="4" fillId="2" borderId="12"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3" fillId="0" borderId="0" xfId="0" applyFont="1" applyAlignment="1">
      <alignment vertical="center" wrapText="1"/>
    </xf>
    <xf numFmtId="164" fontId="0" fillId="3" borderId="3" xfId="0" applyNumberFormat="1" applyFill="1" applyBorder="1" applyAlignment="1" applyProtection="1">
      <alignment horizontal="center" vertical="center" wrapText="1"/>
      <protection locked="0"/>
    </xf>
    <xf numFmtId="4" fontId="1" fillId="0" borderId="3" xfId="0" applyNumberFormat="1" applyFont="1" applyBorder="1" applyAlignment="1">
      <alignment horizontal="right" vertical="center" wrapText="1"/>
    </xf>
    <xf numFmtId="49" fontId="0" fillId="3" borderId="6" xfId="0" applyNumberFormat="1" applyFill="1" applyBorder="1" applyAlignment="1" applyProtection="1">
      <alignment horizontal="center" vertical="center" wrapText="1"/>
      <protection locked="0"/>
    </xf>
    <xf numFmtId="4" fontId="1" fillId="0" borderId="6" xfId="0" applyNumberFormat="1" applyFont="1" applyBorder="1" applyAlignment="1">
      <alignment horizontal="righ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3</xdr:col>
      <xdr:colOff>0</xdr:colOff>
      <xdr:row>4</xdr:row>
      <xdr:rowOff>247650</xdr:rowOff>
    </xdr:to>
    <xdr:pic>
      <xdr:nvPicPr>
        <xdr:cNvPr id="2" name="UNFREEZE_PANES" descr="update_org.png" hidden="1">
          <a:extLst>
            <a:ext uri="{FF2B5EF4-FFF2-40B4-BE49-F238E27FC236}">
              <a16:creationId xmlns:a16="http://schemas.microsoft.com/office/drawing/2014/main" id="{CD76C9A8-D116-4CCE-A1FC-A5081ABDA4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200025" cy="247650"/>
        </a:xfrm>
        <a:prstGeom prst="rect">
          <a:avLst/>
        </a:prstGeom>
        <a:ln w="0">
          <a:noFill/>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xdr:row>
      <xdr:rowOff>0</xdr:rowOff>
    </xdr:from>
    <xdr:to>
      <xdr:col>4</xdr:col>
      <xdr:colOff>0</xdr:colOff>
      <xdr:row>13</xdr:row>
      <xdr:rowOff>171450</xdr:rowOff>
    </xdr:to>
    <xdr:pic>
      <xdr:nvPicPr>
        <xdr:cNvPr id="2" name="UNFREEZE_PANES" descr="update_org.png" hidden="1">
          <a:extLst>
            <a:ext uri="{FF2B5EF4-FFF2-40B4-BE49-F238E27FC236}">
              <a16:creationId xmlns:a16="http://schemas.microsoft.com/office/drawing/2014/main" id="{CA70FA23-4658-430F-908D-F7900E7752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200025" cy="171450"/>
        </a:xfrm>
        <a:prstGeom prst="rect">
          <a:avLst/>
        </a:prstGeom>
        <a:ln w="0">
          <a:noFill/>
          <a:prstDash val="soli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P110.OPEN.INFO.REQUEST.HEAT.EIAS(v1.1.1)_&#1082;&#1086;&#1084;&#1087;&#1077;&#1085;&#1089;&#1072;&#1094;&#1080;&#1103;%20&#1087;&#1086;&#1090;&#1077;&#1088;&#11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Титульный"/>
      <sheetName val="Список территорий"/>
      <sheetName val="Дифференциация"/>
      <sheetName val="Перечень тарифов"/>
      <sheetName val="Дифференциация тариф показатель"/>
      <sheetName val="Общая информация об организации"/>
      <sheetName val="Общая информация по ВД"/>
      <sheetName val="Виды объектов"/>
      <sheetName val="Сведения по территориям"/>
      <sheetName val="ТС. Т-ТЭ | &gt;=25МВт"/>
      <sheetName val="ТС. Т-ТЭ | ТСО"/>
      <sheetName val="ТС. Т-ТЭ | предел"/>
      <sheetName val="ТС. Т-ТЭ | индикат"/>
      <sheetName val="ТС. Резерв мощности"/>
      <sheetName val="ТС. Т-ТН"/>
      <sheetName val="ТС. Т-передача ТЭ"/>
      <sheetName val="ТС. Т-передача ТН"/>
      <sheetName val="ТС. Т-гор.вода"/>
      <sheetName val="ТС. Т-подкл"/>
      <sheetName val="ХВС. Т-пит"/>
      <sheetName val="ХВС. Т-тех"/>
      <sheetName val="ХВС. Т-транс"/>
      <sheetName val="ХВС. Т-подвоз"/>
      <sheetName val="ТС. Т-подкл(инд)"/>
      <sheetName val="ХВС. Т-подкл"/>
      <sheetName val="ВО. Т-во"/>
      <sheetName val="ВО. Т-транс"/>
      <sheetName val="ВО. Т-подкл"/>
      <sheetName val="ГВС. Т-гор.вода"/>
      <sheetName val="ГВС. Т-транс"/>
      <sheetName val="ГВС. Т-подкл"/>
      <sheetName val="Показатели ФХД"/>
      <sheetName val="Показатели ФХД &gt;20%"/>
      <sheetName val="Показатели ОТЭП"/>
      <sheetName val="Стандарты качества"/>
      <sheetName val="ТКО. Показатели ФХД"/>
      <sheetName val="ТКО. Транс. Показатели ФХД"/>
      <sheetName val="Показатели КНЭ"/>
      <sheetName val="Ограничения"/>
      <sheetName val="ИП"/>
      <sheetName val="ИП. Детализация"/>
      <sheetName val="ИП. Финансовый план"/>
      <sheetName val="ИП. КНЭ"/>
      <sheetName val="ТП"/>
      <sheetName val="Договоры"/>
      <sheetName val="Порядок ТП"/>
      <sheetName val="Предложение"/>
      <sheetName val="Сведения о закупках"/>
      <sheetName val="Потребительские характеристики"/>
      <sheetName val="TEHSHEET"/>
      <sheetName val="Орган регулирования"/>
      <sheetName val="Перечень организаций"/>
      <sheetName val="Дела об установлении тарифов"/>
      <sheetName val="Дела об утверждении ПУЦ"/>
      <sheetName val="Привлечение к ответственности"/>
      <sheetName val="ЭД"/>
      <sheetName val="Сведения об изменении"/>
      <sheetName val="Комментарии"/>
      <sheetName val="Проверка"/>
      <sheetName val="et_union_hor"/>
      <sheetName val="DATA_FORMS"/>
      <sheetName val="DATA_NPA"/>
      <sheetName val="Т-ТЭ | потр"/>
      <sheetName val="modMainProcedures"/>
      <sheetName val="modB_FHD"/>
      <sheetName val="modB_FHD20"/>
      <sheetName val="modB_KNE"/>
      <sheetName val="modIP_MAIN"/>
      <sheetName val="modIP_QRE"/>
      <sheetName val="modIP_DETAILED"/>
      <sheetName val="et_union_vert"/>
      <sheetName val="Легенда"/>
      <sheetName val="modfrmListIP"/>
      <sheetName val="modfrmActivity"/>
      <sheetName val="REESTR_ORG"/>
      <sheetName val="REESTR_MO"/>
      <sheetName val="REESTR_IP"/>
      <sheetName val="REESTR_OBJ_INFR"/>
      <sheetName val="REESTR_DS"/>
      <sheetName val="REESTR_VT"/>
      <sheetName val="REESTR_VED"/>
      <sheetName val="REESTR_MO_FILTER"/>
      <sheetName val="REESTR_LINK"/>
      <sheetName val="modSheetMain"/>
      <sheetName val="modfrmReportMode"/>
      <sheetName val="modfrmReestrObj"/>
      <sheetName val="AllSheetsInThisWorkbook"/>
      <sheetName val="modInfo"/>
    </sheetNames>
    <sheetDataSet>
      <sheetData sheetId="0"/>
      <sheetData sheetId="1">
        <row r="21">
          <cell r="F21">
            <v>45044</v>
          </cell>
        </row>
        <row r="22">
          <cell r="F22" t="str">
            <v>3732</v>
          </cell>
        </row>
        <row r="26">
          <cell r="F26">
            <v>45408</v>
          </cell>
        </row>
        <row r="27">
          <cell r="F27" t="str">
            <v>4416</v>
          </cell>
        </row>
        <row r="31">
          <cell r="F31" t="str">
            <v>СГ МУП "Городские тепловые сети"</v>
          </cell>
        </row>
      </sheetData>
      <sheetData sheetId="2"/>
      <sheetData sheetId="3"/>
      <sheetData sheetId="4">
        <row r="13">
          <cell r="AC13" t="str">
            <v>pIns_PT_VTAR_A</v>
          </cell>
          <cell r="AD13" t="str">
            <v>pt_ntar_1</v>
          </cell>
          <cell r="AE13" t="str">
            <v>pt_ter_1</v>
          </cell>
          <cell r="AF13" t="str">
            <v>pt_cs_1</v>
          </cell>
          <cell r="AG13" t="str">
            <v>pt_ist_te_1</v>
          </cell>
          <cell r="AH13" t="str">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ell>
          <cell r="AJ13" t="str">
            <v/>
          </cell>
          <cell r="AK13" t="str">
            <v/>
          </cell>
          <cell r="AL13" t="str">
            <v/>
          </cell>
          <cell r="AM13" t="str">
            <v/>
          </cell>
          <cell r="AN13">
            <v>0</v>
          </cell>
          <cell r="AO13" t="str">
            <v>.</v>
          </cell>
          <cell r="AP13" t="str">
            <v>..</v>
          </cell>
          <cell r="AQ13" t="str">
            <v>...</v>
          </cell>
        </row>
        <row r="18">
          <cell r="AC18" t="str">
            <v>pIns_PT_VTAR_B</v>
          </cell>
          <cell r="AD18" t="str">
            <v>pt_ntar_2</v>
          </cell>
          <cell r="AE18" t="str">
            <v>pt_ter_2</v>
          </cell>
          <cell r="AF18" t="str">
            <v>pt_cs_2</v>
          </cell>
          <cell r="AG18" t="str">
            <v>pt_ist_te_2</v>
          </cell>
          <cell r="AH18" t="str">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ell>
          <cell r="AJ18" t="str">
            <v>Тариф на тепловую энергию с целью компенсации потерь</v>
          </cell>
          <cell r="AK18" t="str">
            <v>без дифференциации</v>
          </cell>
          <cell r="AL18" t="str">
            <v>без дифференциации</v>
          </cell>
          <cell r="AM18" t="str">
            <v>без дифференциации</v>
          </cell>
          <cell r="AN18">
            <v>1</v>
          </cell>
          <cell r="AO18" t="str">
            <v>1.1</v>
          </cell>
          <cell r="AP18" t="str">
            <v>1.1.1</v>
          </cell>
          <cell r="AQ18" t="str">
            <v>1.1.1.1</v>
          </cell>
        </row>
        <row r="23">
          <cell r="AC23" t="str">
            <v/>
          </cell>
          <cell r="AD23" t="str">
            <v/>
          </cell>
          <cell r="AE23" t="str">
            <v/>
          </cell>
          <cell r="AF23" t="str">
            <v/>
          </cell>
          <cell r="AG23" t="str">
            <v/>
          </cell>
          <cell r="AH23" t="str">
            <v/>
          </cell>
          <cell r="AJ23" t="str">
            <v/>
          </cell>
          <cell r="AK23" t="str">
            <v/>
          </cell>
          <cell r="AL23" t="str">
            <v/>
          </cell>
          <cell r="AM23" t="str">
            <v/>
          </cell>
          <cell r="AN23" t="str">
            <v/>
          </cell>
          <cell r="AO23" t="str">
            <v/>
          </cell>
          <cell r="AP23" t="str">
            <v/>
          </cell>
          <cell r="AQ23" t="str">
            <v/>
          </cell>
        </row>
        <row r="28">
          <cell r="AC28" t="str">
            <v>pIns_PT_VTAR_C</v>
          </cell>
          <cell r="AD28" t="str">
            <v>pt_ntar_3</v>
          </cell>
          <cell r="AE28" t="str">
            <v>pt_ter_3</v>
          </cell>
          <cell r="AF28" t="str">
            <v>pt_cs_3</v>
          </cell>
          <cell r="AG28" t="str">
            <v>pt_ist_te_3</v>
          </cell>
          <cell r="AH28" t="str">
            <v>Тарифы на теплоноситель, поставляемый теплоснабжающими организациями потребителям, другим теплоснабжающим организациям</v>
          </cell>
          <cell r="AJ28" t="str">
            <v/>
          </cell>
          <cell r="AK28" t="str">
            <v/>
          </cell>
          <cell r="AL28" t="str">
            <v/>
          </cell>
          <cell r="AM28" t="str">
            <v/>
          </cell>
          <cell r="AN28">
            <v>0</v>
          </cell>
          <cell r="AO28" t="str">
            <v>.</v>
          </cell>
          <cell r="AP28" t="str">
            <v>..</v>
          </cell>
          <cell r="AQ28" t="str">
            <v>...</v>
          </cell>
        </row>
        <row r="33">
          <cell r="AC33" t="str">
            <v>pIns_PT_VTAR_D</v>
          </cell>
          <cell r="AD33" t="str">
            <v>pt_ntar_4</v>
          </cell>
          <cell r="AE33" t="str">
            <v>pt_ter_4</v>
          </cell>
          <cell r="AF33" t="str">
            <v>pt_cs_4</v>
          </cell>
          <cell r="AG33" t="str">
            <v>pt_ist_te_4</v>
          </cell>
          <cell r="AH33" t="str">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ell>
          <cell r="AJ33" t="str">
            <v/>
          </cell>
          <cell r="AK33" t="str">
            <v/>
          </cell>
          <cell r="AL33" t="str">
            <v/>
          </cell>
          <cell r="AM33" t="str">
            <v/>
          </cell>
          <cell r="AN33">
            <v>0</v>
          </cell>
          <cell r="AO33" t="str">
            <v>.</v>
          </cell>
          <cell r="AP33" t="str">
            <v>..</v>
          </cell>
          <cell r="AQ33" t="str">
            <v>...</v>
          </cell>
        </row>
        <row r="38">
          <cell r="AC38" t="str">
            <v>pIns_PT_VTAR_E1</v>
          </cell>
          <cell r="AD38" t="str">
            <v>pt_ntar_5</v>
          </cell>
          <cell r="AE38" t="str">
            <v>pt_ter_5</v>
          </cell>
          <cell r="AF38" t="str">
            <v>pt_cs_5</v>
          </cell>
          <cell r="AG38" t="str">
            <v>pt_ist_te_5</v>
          </cell>
          <cell r="AH38" t="str">
            <v>Тарифы на услуги по передаче тепловой энергии</v>
          </cell>
          <cell r="AJ38" t="str">
            <v/>
          </cell>
          <cell r="AK38" t="str">
            <v/>
          </cell>
          <cell r="AL38" t="str">
            <v/>
          </cell>
          <cell r="AM38" t="str">
            <v/>
          </cell>
          <cell r="AN38">
            <v>0</v>
          </cell>
          <cell r="AO38" t="str">
            <v>.</v>
          </cell>
          <cell r="AP38" t="str">
            <v>..</v>
          </cell>
          <cell r="AQ38" t="str">
            <v>...</v>
          </cell>
        </row>
        <row r="43">
          <cell r="AC43" t="str">
            <v>pIns_PT_VTAR_E2</v>
          </cell>
          <cell r="AD43" t="str">
            <v>pt_ntar_6</v>
          </cell>
          <cell r="AE43" t="str">
            <v>pt_ter_6</v>
          </cell>
          <cell r="AF43" t="str">
            <v>pt_cs_6</v>
          </cell>
          <cell r="AG43" t="str">
            <v>pt_ist_te_6</v>
          </cell>
          <cell r="AH43" t="str">
            <v>Тарифы на услуги по передаче теплоносителя</v>
          </cell>
          <cell r="AJ43" t="str">
            <v/>
          </cell>
          <cell r="AK43" t="str">
            <v/>
          </cell>
          <cell r="AL43" t="str">
            <v/>
          </cell>
          <cell r="AM43" t="str">
            <v/>
          </cell>
          <cell r="AN43">
            <v>0</v>
          </cell>
          <cell r="AO43" t="str">
            <v>.</v>
          </cell>
          <cell r="AP43" t="str">
            <v>..</v>
          </cell>
          <cell r="AQ43" t="str">
            <v>...</v>
          </cell>
        </row>
        <row r="48">
          <cell r="AC48" t="str">
            <v>pIns_PT_VTAR_F</v>
          </cell>
          <cell r="AD48" t="str">
            <v>pt_ntar_7</v>
          </cell>
          <cell r="AE48" t="str">
            <v>pt_ter_7</v>
          </cell>
          <cell r="AF48" t="str">
            <v>pt_cs_7</v>
          </cell>
          <cell r="AG48" t="str">
            <v>pt_ist_te_7</v>
          </cell>
          <cell r="AH48" t="str">
            <v>Плата за услуги по поддержанию резервной тепловой мощности при отсутствии потребления тепловой энергии</v>
          </cell>
          <cell r="AJ48" t="str">
            <v/>
          </cell>
          <cell r="AK48" t="str">
            <v/>
          </cell>
          <cell r="AL48" t="str">
            <v/>
          </cell>
          <cell r="AM48" t="str">
            <v/>
          </cell>
          <cell r="AN48">
            <v>0</v>
          </cell>
          <cell r="AO48" t="str">
            <v>.</v>
          </cell>
          <cell r="AP48" t="str">
            <v>..</v>
          </cell>
          <cell r="AQ48" t="str">
            <v>...</v>
          </cell>
        </row>
        <row r="53">
          <cell r="AC53" t="str">
            <v>pIns_PT_VTAR_G</v>
          </cell>
          <cell r="AD53" t="str">
            <v>pt_ntar_8</v>
          </cell>
          <cell r="AE53" t="str">
            <v>pt_ter_8</v>
          </cell>
          <cell r="AF53" t="str">
            <v>pt_cs_8</v>
          </cell>
          <cell r="AG53" t="str">
            <v>pt_ist_te_8</v>
          </cell>
          <cell r="AH53" t="str">
            <v>Плата за подключение (технологическое присоединение) к системе теплоснабжения</v>
          </cell>
          <cell r="AJ53" t="str">
            <v/>
          </cell>
          <cell r="AK53" t="str">
            <v/>
          </cell>
          <cell r="AL53" t="str">
            <v/>
          </cell>
          <cell r="AM53" t="str">
            <v/>
          </cell>
          <cell r="AN53">
            <v>0</v>
          </cell>
          <cell r="AO53" t="str">
            <v>.</v>
          </cell>
          <cell r="AP53" t="str">
            <v>..</v>
          </cell>
          <cell r="AQ53" t="str">
            <v>...</v>
          </cell>
        </row>
        <row r="58">
          <cell r="AC58" t="str">
            <v>pIns_PT_VTAR_H</v>
          </cell>
          <cell r="AD58" t="str">
            <v>pt_ntar_20</v>
          </cell>
          <cell r="AE58" t="str">
            <v>pt_ter_20</v>
          </cell>
          <cell r="AF58" t="str">
            <v>pt_cs_20</v>
          </cell>
          <cell r="AG58" t="str">
            <v>pt_ist_te_20</v>
          </cell>
          <cell r="AH58" t="str">
            <v>Плата за подключение (технологическое присоединение) к системе теплоснабжения (индивидуальная)</v>
          </cell>
          <cell r="AJ58" t="str">
            <v/>
          </cell>
          <cell r="AK58" t="str">
            <v/>
          </cell>
          <cell r="AL58" t="str">
            <v/>
          </cell>
          <cell r="AM58" t="str">
            <v/>
          </cell>
          <cell r="AN58">
            <v>0</v>
          </cell>
          <cell r="AO58" t="str">
            <v>.</v>
          </cell>
          <cell r="AP58" t="str">
            <v>..</v>
          </cell>
          <cell r="AQ58" t="str">
            <v>...</v>
          </cell>
        </row>
        <row r="63">
          <cell r="AC63" t="str">
            <v>pIns_PT_VTAR_I</v>
          </cell>
          <cell r="AD63" t="str">
            <v>pt_ntar_21</v>
          </cell>
          <cell r="AE63" t="str">
            <v>pt_ter_21</v>
          </cell>
          <cell r="AF63" t="str">
            <v>pt_cs_21</v>
          </cell>
          <cell r="AG63" t="str">
            <v>pt_ist_te_21</v>
          </cell>
          <cell r="AH63" t="str">
            <v>Предельный уровень цены на тепловую энергию (мощность), поставляемую теплоснабжающими организациями потребителям</v>
          </cell>
          <cell r="AJ63" t="str">
            <v/>
          </cell>
          <cell r="AK63" t="str">
            <v/>
          </cell>
          <cell r="AL63" t="str">
            <v/>
          </cell>
          <cell r="AM63" t="str">
            <v/>
          </cell>
          <cell r="AN63">
            <v>0</v>
          </cell>
          <cell r="AO63" t="str">
            <v>.</v>
          </cell>
          <cell r="AP63" t="str">
            <v>..</v>
          </cell>
          <cell r="AQ63" t="str">
            <v>...</v>
          </cell>
        </row>
        <row r="79">
          <cell r="AC79" t="str">
            <v>pIns_PT_VTAR_A_COLDVSNA</v>
          </cell>
          <cell r="AD79" t="str">
            <v>pt_ntar_9</v>
          </cell>
          <cell r="AE79" t="str">
            <v>pt_ter_9</v>
          </cell>
          <cell r="AF79" t="str">
            <v>pt_cs_9</v>
          </cell>
          <cell r="AH79" t="str">
            <v>Тариф на питьевую воду (питьевое водоснабжение)</v>
          </cell>
          <cell r="AJ79" t="str">
            <v/>
          </cell>
          <cell r="AK79" t="str">
            <v/>
          </cell>
          <cell r="AL79" t="str">
            <v/>
          </cell>
          <cell r="AM79" t="str">
            <v/>
          </cell>
          <cell r="AN79">
            <v>0</v>
          </cell>
          <cell r="AO79" t="str">
            <v>.</v>
          </cell>
          <cell r="AP79" t="str">
            <v>..</v>
          </cell>
          <cell r="AQ79" t="str">
            <v>...</v>
          </cell>
        </row>
        <row r="84">
          <cell r="AC84" t="str">
            <v>pIns_PT_VTAR_B_COLDVSNA</v>
          </cell>
          <cell r="AD84" t="str">
            <v>pt_ntar_10</v>
          </cell>
          <cell r="AE84" t="str">
            <v>pt_ter_10</v>
          </cell>
          <cell r="AF84" t="str">
            <v>pt_cs_10</v>
          </cell>
          <cell r="AH84" t="str">
            <v>Тариф на техническую воду</v>
          </cell>
          <cell r="AJ84" t="str">
            <v/>
          </cell>
          <cell r="AK84" t="str">
            <v/>
          </cell>
          <cell r="AL84" t="str">
            <v/>
          </cell>
          <cell r="AM84" t="str">
            <v/>
          </cell>
          <cell r="AN84">
            <v>0</v>
          </cell>
          <cell r="AO84" t="str">
            <v>.</v>
          </cell>
          <cell r="AP84" t="str">
            <v>..</v>
          </cell>
          <cell r="AQ84" t="str">
            <v>...</v>
          </cell>
        </row>
        <row r="89">
          <cell r="AC89" t="str">
            <v>pIns_PT_VTAR_C_COLDVSNA</v>
          </cell>
          <cell r="AD89" t="str">
            <v>pt_ntar_11</v>
          </cell>
          <cell r="AE89" t="str">
            <v>pt_ter_11</v>
          </cell>
          <cell r="AF89" t="str">
            <v>pt_cs_11</v>
          </cell>
          <cell r="AH89" t="str">
            <v>Тариф на транспортировку воды</v>
          </cell>
          <cell r="AJ89" t="str">
            <v/>
          </cell>
          <cell r="AK89" t="str">
            <v/>
          </cell>
          <cell r="AL89" t="str">
            <v/>
          </cell>
          <cell r="AM89" t="str">
            <v/>
          </cell>
          <cell r="AN89">
            <v>0</v>
          </cell>
          <cell r="AO89" t="str">
            <v>.</v>
          </cell>
          <cell r="AP89" t="str">
            <v>..</v>
          </cell>
          <cell r="AQ89" t="str">
            <v>...</v>
          </cell>
        </row>
        <row r="94">
          <cell r="AC94" t="str">
            <v>pIns_PT_VTAR_D_COLDVSNA</v>
          </cell>
          <cell r="AD94" t="str">
            <v>pt_ntar_12</v>
          </cell>
          <cell r="AE94" t="str">
            <v>pt_ter_12</v>
          </cell>
          <cell r="AF94" t="str">
            <v>pt_cs_12</v>
          </cell>
          <cell r="AH94" t="str">
            <v>Тариф на подвоз воды</v>
          </cell>
          <cell r="AJ94" t="str">
            <v/>
          </cell>
          <cell r="AK94" t="str">
            <v/>
          </cell>
          <cell r="AL94" t="str">
            <v/>
          </cell>
          <cell r="AM94" t="str">
            <v/>
          </cell>
          <cell r="AN94">
            <v>0</v>
          </cell>
          <cell r="AO94" t="str">
            <v>.</v>
          </cell>
          <cell r="AP94" t="str">
            <v>..</v>
          </cell>
          <cell r="AQ94" t="str">
            <v>...</v>
          </cell>
        </row>
        <row r="99">
          <cell r="AC99" t="str">
            <v>pIns_PT_VTAR_E_COLDVSNA</v>
          </cell>
          <cell r="AD99" t="str">
            <v>pt_ntar_13</v>
          </cell>
          <cell r="AE99" t="str">
            <v>pt_ter_13</v>
          </cell>
          <cell r="AF99" t="str">
            <v>pt_cs_13</v>
          </cell>
          <cell r="AH99" t="str">
            <v>Тариф на подключение (технологическое присоединение) к централизованной системе холодного водоснабжения</v>
          </cell>
          <cell r="AJ99" t="str">
            <v/>
          </cell>
          <cell r="AK99" t="str">
            <v/>
          </cell>
          <cell r="AL99" t="str">
            <v/>
          </cell>
          <cell r="AM99" t="str">
            <v/>
          </cell>
          <cell r="AN99">
            <v>0</v>
          </cell>
          <cell r="AO99" t="str">
            <v>.</v>
          </cell>
          <cell r="AP99" t="str">
            <v>..</v>
          </cell>
          <cell r="AQ99" t="str">
            <v>...</v>
          </cell>
        </row>
        <row r="105">
          <cell r="AC105" t="str">
            <v>pIns_PT_VTAR_A_HOTVSNA</v>
          </cell>
          <cell r="AD105" t="str">
            <v>pt_ntar_14</v>
          </cell>
          <cell r="AE105" t="str">
            <v>pt_ter_14</v>
          </cell>
          <cell r="AF105" t="str">
            <v>pt_cs_14</v>
          </cell>
          <cell r="AH105" t="str">
            <v>Тариф на горячую воду (горячее водоснабжение)</v>
          </cell>
          <cell r="AJ105" t="str">
            <v/>
          </cell>
          <cell r="AK105" t="str">
            <v/>
          </cell>
          <cell r="AL105" t="str">
            <v/>
          </cell>
          <cell r="AM105" t="str">
            <v/>
          </cell>
          <cell r="AN105">
            <v>0</v>
          </cell>
          <cell r="AO105" t="str">
            <v>.</v>
          </cell>
          <cell r="AP105" t="str">
            <v>..</v>
          </cell>
          <cell r="AQ105" t="str">
            <v>...</v>
          </cell>
        </row>
        <row r="110">
          <cell r="AC110" t="str">
            <v>pIns_PT_VTAR_B_HOTVSNA</v>
          </cell>
          <cell r="AD110" t="str">
            <v>pt_ntar_15</v>
          </cell>
          <cell r="AE110" t="str">
            <v>pt_ter_15</v>
          </cell>
          <cell r="AF110" t="str">
            <v>pt_cs_15</v>
          </cell>
          <cell r="AH110" t="str">
            <v>Тариф на транспортировку горячей воды</v>
          </cell>
          <cell r="AJ110" t="str">
            <v/>
          </cell>
          <cell r="AK110" t="str">
            <v/>
          </cell>
          <cell r="AL110" t="str">
            <v/>
          </cell>
          <cell r="AM110" t="str">
            <v/>
          </cell>
          <cell r="AN110">
            <v>0</v>
          </cell>
          <cell r="AO110" t="str">
            <v>.</v>
          </cell>
          <cell r="AP110" t="str">
            <v>..</v>
          </cell>
          <cell r="AQ110" t="str">
            <v>...</v>
          </cell>
        </row>
        <row r="115">
          <cell r="AC115" t="str">
            <v>pIns_PT_VTAR_C_HOTVSNA</v>
          </cell>
          <cell r="AD115" t="str">
            <v>pt_ntar_16</v>
          </cell>
          <cell r="AE115" t="str">
            <v>pt_ter_16</v>
          </cell>
          <cell r="AF115" t="str">
            <v>pt_cs_16</v>
          </cell>
          <cell r="AH115" t="str">
            <v>Тариф на подключение (технологическое присоединение) к централизованной системе горячего водоснабжения</v>
          </cell>
          <cell r="AJ115" t="str">
            <v/>
          </cell>
          <cell r="AK115" t="str">
            <v/>
          </cell>
          <cell r="AL115" t="str">
            <v/>
          </cell>
          <cell r="AM115" t="str">
            <v/>
          </cell>
          <cell r="AN115">
            <v>0</v>
          </cell>
          <cell r="AO115" t="str">
            <v>.</v>
          </cell>
          <cell r="AP115" t="str">
            <v>..</v>
          </cell>
          <cell r="AQ115" t="str">
            <v>...</v>
          </cell>
        </row>
        <row r="121">
          <cell r="AC121" t="str">
            <v>pIns_PT_VTAR_A_VOTV</v>
          </cell>
          <cell r="AD121" t="str">
            <v>pt_ntar_17</v>
          </cell>
          <cell r="AE121" t="str">
            <v>pt_ter_17</v>
          </cell>
          <cell r="AF121" t="str">
            <v>pt_cs_17</v>
          </cell>
          <cell r="AH121" t="str">
            <v>Тариф на водоотведение</v>
          </cell>
          <cell r="AJ121" t="str">
            <v/>
          </cell>
          <cell r="AK121" t="str">
            <v/>
          </cell>
          <cell r="AL121" t="str">
            <v/>
          </cell>
          <cell r="AM121" t="str">
            <v/>
          </cell>
          <cell r="AN121">
            <v>0</v>
          </cell>
          <cell r="AO121" t="str">
            <v>.</v>
          </cell>
          <cell r="AP121" t="str">
            <v>..</v>
          </cell>
          <cell r="AQ121" t="str">
            <v>...</v>
          </cell>
        </row>
        <row r="126">
          <cell r="AC126" t="str">
            <v>pIns_PT_VTAR_B_VOTV</v>
          </cell>
          <cell r="AD126" t="str">
            <v>pt_ntar_18</v>
          </cell>
          <cell r="AE126" t="str">
            <v>pt_ter_18</v>
          </cell>
          <cell r="AF126" t="str">
            <v>pt_cs_18</v>
          </cell>
          <cell r="AH126" t="str">
            <v>Тариф на транспортировку сточных вод</v>
          </cell>
          <cell r="AJ126" t="str">
            <v/>
          </cell>
          <cell r="AK126" t="str">
            <v/>
          </cell>
          <cell r="AL126" t="str">
            <v/>
          </cell>
          <cell r="AM126" t="str">
            <v/>
          </cell>
          <cell r="AN126">
            <v>0</v>
          </cell>
          <cell r="AO126" t="str">
            <v>.</v>
          </cell>
          <cell r="AP126" t="str">
            <v>..</v>
          </cell>
          <cell r="AQ126" t="str">
            <v>...</v>
          </cell>
        </row>
        <row r="131">
          <cell r="AC131" t="str">
            <v>pIns_PT_VTAR_C_VOTV</v>
          </cell>
          <cell r="AD131" t="str">
            <v>pt_ntar_19</v>
          </cell>
          <cell r="AE131" t="str">
            <v>pt_ter_19</v>
          </cell>
          <cell r="AF131" t="str">
            <v>pt_cs_19</v>
          </cell>
          <cell r="AH131" t="str">
            <v>Тариф на подключение (технологическое присоединение) к централизованной системе водоотведения</v>
          </cell>
          <cell r="AJ131" t="str">
            <v/>
          </cell>
          <cell r="AK131" t="str">
            <v/>
          </cell>
          <cell r="AL131" t="str">
            <v/>
          </cell>
          <cell r="AM131" t="str">
            <v/>
          </cell>
          <cell r="AN131">
            <v>0</v>
          </cell>
          <cell r="AO131" t="str">
            <v>.</v>
          </cell>
          <cell r="AP131" t="str">
            <v>..</v>
          </cell>
          <cell r="AQ131" t="str">
            <v>...</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2">
          <cell r="O2" t="str">
            <v>вода</v>
          </cell>
          <cell r="Q2" t="str">
            <v>без дифференциации</v>
          </cell>
          <cell r="R2" t="str">
            <v>организации-перепродавцы</v>
          </cell>
        </row>
        <row r="3">
          <cell r="O3" t="str">
            <v>пар</v>
          </cell>
          <cell r="Q3" t="str">
            <v>к коллектору источника тепловой энергии</v>
          </cell>
          <cell r="R3" t="str">
            <v>бюджетные организации</v>
          </cell>
        </row>
        <row r="4">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row>
        <row r="5">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row r="36">
          <cell r="E36" t="str">
            <v>HEAT</v>
          </cell>
          <cell r="F36" t="str">
            <v>теплоснабжения</v>
          </cell>
        </row>
        <row r="45">
          <cell r="E45" t="str">
            <v>R</v>
          </cell>
        </row>
      </sheetData>
      <sheetData sheetId="51"/>
      <sheetData sheetId="52"/>
      <sheetData sheetId="53"/>
      <sheetData sheetId="54"/>
      <sheetData sheetId="55"/>
      <sheetData sheetId="56"/>
      <sheetData sheetId="57"/>
      <sheetData sheetId="58"/>
      <sheetData sheetId="59"/>
      <sheetData sheetId="60"/>
      <sheetData sheetId="61">
        <row r="9">
          <cell r="C9" t="str">
            <v>Форма 3. Информация об установленных тарифах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 об установленных тарифах на тепловую энергию (мощность), поставляемую теплоснабжающими организациями потребителям, другим теплоснабжающим организациям, об установленной плате за услуги по поддержанию резервной тепловой мощности при отсутствии потребления тепловой энергии</v>
          </cell>
        </row>
        <row r="13">
          <cell r="C13" t="str">
            <v>Форма 19. Информация о предложении регулируемой организации о расчетной величине тарифов в сфере теплоснабжения на очередной расчетный период регулирования</v>
          </cell>
        </row>
        <row r="29">
          <cell r="C29" t="str">
            <v>Форма 17. Информация о способах приобретения, стоимости и об объемах товаров, необходимых регулируемой организации для производства товаров (оказания услуг) в сфере теплоснабжения, цены (тарифы) на которые подлежат регулированию, о способах приобретения, стоимости и об объемах товаров, необходимых для производства товаров и (или) оказания услуг единой теплоснабжающей организацией в ценовых зонах теплоснабжения, о способах приобретения, стоимости и об объемах товаров, необходимых для производства товаров и (или) оказания услуг теплоснабжающей организацией в ценовых зонах теплоснабжения и теплосетевой организацией в ценовых зонах теплоснабжения</v>
          </cell>
        </row>
      </sheetData>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portal.eias.ru/Portal/DownloadPage.aspx?type=12&amp;guid=3afc81d8-2575-4741-9d5e-bfe3a2b575d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7"/>
  <sheetViews>
    <sheetView tabSelected="1" topLeftCell="C4" workbookViewId="0">
      <selection activeCell="E24" sqref="E24"/>
    </sheetView>
  </sheetViews>
  <sheetFormatPr defaultColWidth="10.5703125" defaultRowHeight="14.25" customHeight="1"/>
  <cols>
    <col min="1" max="1" width="9.140625" style="1" hidden="1" customWidth="1"/>
    <col min="2" max="2" width="9.140625" style="2" hidden="1" customWidth="1"/>
    <col min="3" max="3" width="3" style="3" customWidth="1"/>
    <col min="4" max="4" width="6" style="4" customWidth="1"/>
    <col min="5" max="5" width="53" style="4" customWidth="1"/>
    <col min="6" max="7" width="35" style="4" customWidth="1"/>
    <col min="8" max="8" width="89" style="4" customWidth="1"/>
    <col min="9" max="9" width="10" style="4" customWidth="1"/>
    <col min="10" max="11" width="10" style="5" customWidth="1"/>
    <col min="12" max="17" width="10" style="4" customWidth="1"/>
    <col min="18" max="18" width="10.5703125" style="4"/>
    <col min="19" max="16384" width="10.5703125" style="7"/>
  </cols>
  <sheetData>
    <row r="1" spans="1:18" ht="22.5" hidden="1">
      <c r="N1" s="6"/>
      <c r="O1" s="6"/>
      <c r="Q1" s="6"/>
      <c r="R1" s="4" t="s">
        <v>0</v>
      </c>
    </row>
    <row r="2" spans="1:18" s="4" customFormat="1" ht="18.75" hidden="1">
      <c r="A2" s="8"/>
      <c r="B2" s="2"/>
      <c r="C2" s="9" t="s">
        <v>1</v>
      </c>
      <c r="D2" s="10"/>
      <c r="E2" s="11"/>
      <c r="F2" s="12"/>
      <c r="G2" s="13"/>
      <c r="I2" s="5"/>
      <c r="J2" s="5"/>
      <c r="R2" s="4">
        <v>0</v>
      </c>
    </row>
    <row r="3" spans="1:18" ht="15" hidden="1">
      <c r="R3" s="4">
        <v>0</v>
      </c>
    </row>
    <row r="4" spans="1:18" ht="15">
      <c r="C4" s="14"/>
      <c r="D4" s="15"/>
      <c r="E4" s="15"/>
      <c r="F4" s="15"/>
      <c r="G4" s="16"/>
      <c r="H4" s="16"/>
      <c r="R4" s="4">
        <v>6</v>
      </c>
    </row>
    <row r="5" spans="1:18" ht="22.5">
      <c r="C5" s="14"/>
      <c r="D5" s="17" t="str">
        <f>PURCH_NAME_FORM</f>
        <v>Форма 17. Информация о способах приобретения, стоимости и об объемах товаров, необходимых регулируемой организации для производства товаров (оказания услуг) в сфере теплоснабжения, цены (тарифы) на которые подлежат регулированию, о способах приобретения, стоимости и об объемах товаров, необходимых для производства товаров и (или) оказания услуг единой теплоснабжающей организацией в ценовых зонах теплоснабжения, о способах приобретения, стоимости и об объемах товаров, необходимых для производства товаров и (или) оказания услуг теплоснабжающей организацией в ценовых зонах теплоснабжения и теплосетевой организацией в ценовых зонах теплоснабжения</v>
      </c>
      <c r="E5" s="18"/>
      <c r="F5" s="18"/>
      <c r="G5" s="19"/>
      <c r="H5" s="20"/>
      <c r="R5" s="4">
        <v>33</v>
      </c>
    </row>
    <row r="6" spans="1:18" s="4" customFormat="1" ht="22.5">
      <c r="A6" s="1"/>
      <c r="B6" s="2"/>
      <c r="C6" s="14"/>
      <c r="D6" s="21" t="str">
        <f>IF(org=0,"Не определено",org)</f>
        <v>СГ МУП "Городские тепловые сети"</v>
      </c>
      <c r="E6" s="22"/>
      <c r="F6" s="22"/>
      <c r="G6" s="23"/>
      <c r="H6" s="20"/>
      <c r="J6" s="5"/>
      <c r="K6" s="5"/>
      <c r="R6" s="4">
        <v>17</v>
      </c>
    </row>
    <row r="7" spans="1:18" ht="15">
      <c r="C7" s="14"/>
      <c r="D7" s="15"/>
      <c r="E7" s="24"/>
      <c r="F7" s="24"/>
      <c r="G7" s="25"/>
      <c r="H7" s="26"/>
      <c r="R7" s="4">
        <v>14</v>
      </c>
    </row>
    <row r="8" spans="1:18" ht="15">
      <c r="C8" s="14"/>
      <c r="D8" s="27" t="s">
        <v>2</v>
      </c>
      <c r="E8" s="27"/>
      <c r="F8" s="27"/>
      <c r="G8" s="27"/>
      <c r="H8" s="28" t="s">
        <v>3</v>
      </c>
      <c r="R8" s="4">
        <v>14</v>
      </c>
    </row>
    <row r="9" spans="1:18" ht="22.5">
      <c r="C9" s="14"/>
      <c r="D9" s="29" t="s">
        <v>4</v>
      </c>
      <c r="E9" s="30" t="s">
        <v>5</v>
      </c>
      <c r="F9" s="30" t="s">
        <v>6</v>
      </c>
      <c r="G9" s="30" t="s">
        <v>7</v>
      </c>
      <c r="H9" s="28"/>
      <c r="R9" s="4">
        <v>23</v>
      </c>
    </row>
    <row r="10" spans="1:18" ht="105">
      <c r="A10" s="8"/>
      <c r="C10" s="14"/>
      <c r="D10" s="10" t="s">
        <v>8</v>
      </c>
      <c r="E10" s="31" t="str">
        <f>"Сведения о правовых актах, регламентирующих правила закупки (положение о закупках) в "&amp;IF(TEMPLATE_SPHERE="TKO","организации",IF(TEMPLATE_SPHERE="HEAT","регулируемой организации, единой теплоснабжающей организации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теплоснабжения","организации "&amp;TEMPLATE_SPHERE_RUS))</f>
        <v>Сведения о правовых актах, регламентирующих правила закупки (положение о закупках) в регулируемой организации, единой теплоснабжающей организации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v>
      </c>
      <c r="F10" s="12" t="s">
        <v>9</v>
      </c>
      <c r="G10" s="13" t="s">
        <v>10</v>
      </c>
      <c r="H10" s="32" t="s">
        <v>11</v>
      </c>
      <c r="R10" s="4">
        <v>14</v>
      </c>
    </row>
    <row r="11" spans="1:18" ht="90">
      <c r="A11" s="8"/>
      <c r="C11" s="14"/>
      <c r="D11" s="10" t="s">
        <v>12</v>
      </c>
      <c r="E11" s="31" t="str">
        <f>"Сведения о месте размещения "&amp;IF(TEMPLATE_SPHERE="TKO","положения о закупках в организации",IF(TEMPLATE_SPHERE="HEAT","положения о закупке регулируемой организации, единой теплоснабжающей организации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теплоснабжения","правовых актов, регламентирующих правила закупки (положение о закупках) в организации "&amp;TEMPLATE_SPHERE_RUS))</f>
        <v>Сведения о месте размещения положения о закупке регулируемой организации, единой теплоснабжающей организации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v>
      </c>
      <c r="F11" s="12" t="s">
        <v>13</v>
      </c>
      <c r="G11" s="13" t="s">
        <v>10</v>
      </c>
      <c r="H11" s="33"/>
      <c r="R11" s="4">
        <v>14</v>
      </c>
    </row>
    <row r="12" spans="1:18" ht="30">
      <c r="A12" s="8"/>
      <c r="C12" s="34"/>
      <c r="D12" s="10" t="s">
        <v>14</v>
      </c>
      <c r="E12" s="35" t="str">
        <f>"Сведения о планировании закупочных процедур"&amp;IF(TEMPLATE_SPHERE="TKO"," &lt;1&gt;","")</f>
        <v>Сведения о планировании закупочных процедур</v>
      </c>
      <c r="F12" s="12" t="s">
        <v>13</v>
      </c>
      <c r="G12" s="13" t="s">
        <v>15</v>
      </c>
      <c r="H12" s="33" t="str">
        <f>"В случае наличия дополнительных сведений о способах приобретения, стоимости и объемах товаров, необходимых для производства "&amp;IF(OR(TEMPLATE_SPHERE="HEAT",TEMPLATE_SPHERE="TKO"),"","регулируемых ")&amp;"товаров и (или) оказания "&amp;IF(OR(TEMPLATE_SPHERE="HEAT",TEMPLATE_SPHERE="TKO"),"услуг организацией","регулируемых услуг регулируемой организацией")&amp;", информация по ним указывается в отдельных строках."</f>
        <v>В случае наличия дополнительных сведений о способах приобретения, стоимости и объемах товаров, необходимых для производства товаров и (или) оказания услуг организацией, информация по ним указывается в отдельных строках.</v>
      </c>
      <c r="I12" s="5"/>
      <c r="K12" s="4"/>
      <c r="R12" s="4">
        <v>14</v>
      </c>
    </row>
    <row r="13" spans="1:18" ht="30">
      <c r="A13" s="8"/>
      <c r="C13" s="34"/>
      <c r="D13" s="10" t="s">
        <v>16</v>
      </c>
      <c r="E13" s="35" t="str">
        <f>"Сведения о результатах проведения закупочных процедур"&amp;IF(TEMPLATE_SPHERE="TKO"," &lt;1&gt;","")</f>
        <v>Сведения о результатах проведения закупочных процедур</v>
      </c>
      <c r="F13" s="12" t="s">
        <v>13</v>
      </c>
      <c r="G13" s="13" t="s">
        <v>17</v>
      </c>
      <c r="H13" s="33"/>
      <c r="I13" s="5"/>
      <c r="K13" s="4"/>
      <c r="R13" s="4">
        <v>14</v>
      </c>
    </row>
    <row r="14" spans="1:18" ht="15">
      <c r="A14" s="8"/>
      <c r="C14" s="14"/>
      <c r="D14" s="36"/>
      <c r="E14" s="37" t="s">
        <v>18</v>
      </c>
      <c r="F14" s="38"/>
      <c r="G14" s="39"/>
      <c r="H14" s="40"/>
      <c r="R14" s="4">
        <v>14</v>
      </c>
    </row>
    <row r="15" spans="1:18" s="4" customFormat="1">
      <c r="A15" s="8"/>
      <c r="B15" s="2"/>
      <c r="C15" s="14"/>
      <c r="D15" s="41"/>
      <c r="E15" s="42"/>
      <c r="F15" s="43"/>
      <c r="G15" s="44"/>
      <c r="H15" s="45"/>
      <c r="J15" s="5"/>
      <c r="K15" s="5"/>
      <c r="R15" s="4">
        <v>14</v>
      </c>
    </row>
    <row r="16" spans="1:18" ht="15">
      <c r="D16" s="46"/>
      <c r="E16" s="47"/>
      <c r="F16" s="47"/>
      <c r="G16" s="47"/>
      <c r="H16" s="47"/>
      <c r="R16" s="4">
        <v>14</v>
      </c>
    </row>
    <row r="17" spans="1:18" ht="22.5" hidden="1">
      <c r="A17" s="1" t="s">
        <v>19</v>
      </c>
      <c r="B17" s="2">
        <v>0</v>
      </c>
      <c r="C17" s="3">
        <v>3</v>
      </c>
      <c r="D17" s="4">
        <v>6</v>
      </c>
      <c r="E17" s="4">
        <v>53</v>
      </c>
      <c r="F17" s="4">
        <v>35</v>
      </c>
      <c r="G17" s="4">
        <v>35</v>
      </c>
      <c r="H17" s="4">
        <v>89</v>
      </c>
      <c r="I17" s="4">
        <v>10</v>
      </c>
      <c r="J17" s="5">
        <v>10</v>
      </c>
      <c r="K17" s="5">
        <v>10</v>
      </c>
      <c r="L17" s="4">
        <v>10</v>
      </c>
      <c r="M17" s="4">
        <v>10</v>
      </c>
      <c r="N17" s="4">
        <v>10</v>
      </c>
      <c r="O17" s="4">
        <v>10</v>
      </c>
      <c r="P17" s="4">
        <v>10</v>
      </c>
      <c r="Q17" s="4">
        <v>10</v>
      </c>
      <c r="R17" s="4">
        <v>23</v>
      </c>
    </row>
  </sheetData>
  <mergeCells count="7">
    <mergeCell ref="E16:H16"/>
    <mergeCell ref="D5:G5"/>
    <mergeCell ref="D6:G6"/>
    <mergeCell ref="D8:G8"/>
    <mergeCell ref="H8:H9"/>
    <mergeCell ref="H10:H11"/>
    <mergeCell ref="H12:H14"/>
  </mergeCells>
  <dataValidations count="2">
    <dataValidation type="textLength" operator="lessThanOrEqual" allowBlank="1" showInputMessage="1" showErrorMessage="1" errorTitle="Ошибка" error="Допускается ввод не более 900 символов!" sqref="H10 E13 E2:F2 F10:F13" xr:uid="{079D4310-50D3-40FA-933D-0BA8C96BA4BD}">
      <formula1>900</formula1>
    </dataValidation>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Web&quot;, либо ссылку на официальный сайт в сети «Интернет», на котором размещена информация" sqref="G2 G10:G13" xr:uid="{252EF43E-614E-4713-AFAF-323F6814D03F}">
      <formula1>900</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FAE47-1CB8-47C1-AC12-2C717F49F7E4}">
  <dimension ref="A1:AH347"/>
  <sheetViews>
    <sheetView topLeftCell="D221" workbookViewId="0">
      <selection activeCell="G20" sqref="G20:G21"/>
    </sheetView>
  </sheetViews>
  <sheetFormatPr defaultColWidth="10.5703125" defaultRowHeight="14.25" customHeight="1"/>
  <cols>
    <col min="1" max="2" width="25.140625" style="48" hidden="1" customWidth="1"/>
    <col min="3" max="3" width="9.140625" style="49" hidden="1" customWidth="1"/>
    <col min="4" max="4" width="3" style="3" customWidth="1"/>
    <col min="5" max="5" width="6" style="4" customWidth="1"/>
    <col min="6" max="6" width="46.7109375" style="4" customWidth="1"/>
    <col min="7" max="7" width="35" style="4" customWidth="1"/>
    <col min="8" max="8" width="3" style="4" customWidth="1"/>
    <col min="9" max="10" width="11" style="4" customWidth="1"/>
    <col min="11" max="12" width="35" style="4" customWidth="1"/>
    <col min="13" max="13" width="84" style="4" customWidth="1"/>
    <col min="14" max="14" width="10" style="4" customWidth="1"/>
    <col min="15" max="16" width="10" style="5" customWidth="1"/>
    <col min="17" max="33" width="10" style="4" customWidth="1"/>
    <col min="34" max="34" width="10.5703125" style="4"/>
    <col min="35" max="16384" width="10.5703125" style="7"/>
  </cols>
  <sheetData>
    <row r="1" spans="1:34" s="4" customFormat="1" ht="22.5" hidden="1" customHeight="1">
      <c r="A1" s="48"/>
      <c r="B1" s="48"/>
      <c r="C1" s="49"/>
      <c r="D1" s="3"/>
      <c r="N1" s="50">
        <f>IFERROR(MATCH("метод экономически обоснованных расходов (затрат)",OFFER_METHOD,0),0)</f>
        <v>0</v>
      </c>
      <c r="O1" s="5"/>
      <c r="P1" s="5"/>
      <c r="T1" s="51"/>
      <c r="AG1" s="6"/>
      <c r="AH1" s="4" t="s">
        <v>0</v>
      </c>
    </row>
    <row r="2" spans="1:34" s="4" customFormat="1" ht="18.75" hidden="1" customHeight="1">
      <c r="A2" s="8" t="s">
        <v>20</v>
      </c>
      <c r="B2" s="8" t="s">
        <v>21</v>
      </c>
      <c r="C2" s="49"/>
      <c r="D2" s="3"/>
      <c r="E2" s="52"/>
      <c r="F2" s="52"/>
      <c r="G2" s="53" t="str">
        <f>INDEX(PT_DIFFERENTIATION_NTAR,MATCH(B2,PT_DIFFERENTIATION_NTAR_ID,0))</f>
        <v/>
      </c>
      <c r="H2" s="54"/>
      <c r="I2" s="55"/>
      <c r="J2" s="56"/>
      <c r="K2" s="57"/>
      <c r="L2" s="54" t="s">
        <v>22</v>
      </c>
      <c r="M2" s="58"/>
      <c r="N2" s="59"/>
      <c r="O2" s="5"/>
      <c r="P2" s="5"/>
      <c r="AH2" s="4">
        <v>0</v>
      </c>
    </row>
    <row r="3" spans="1:34" s="4" customFormat="1" ht="18.75" hidden="1" customHeight="1">
      <c r="A3" s="8"/>
      <c r="B3" s="8"/>
      <c r="C3" s="49" t="s">
        <v>23</v>
      </c>
      <c r="D3" s="3"/>
      <c r="E3" s="52"/>
      <c r="F3" s="52"/>
      <c r="G3" s="53"/>
      <c r="H3" s="60"/>
      <c r="I3" s="37" t="s">
        <v>24</v>
      </c>
      <c r="J3" s="38"/>
      <c r="K3" s="60"/>
      <c r="L3" s="39"/>
      <c r="M3" s="58"/>
      <c r="N3" s="59"/>
      <c r="O3" s="5"/>
      <c r="P3" s="5"/>
      <c r="AH3" s="4">
        <v>0</v>
      </c>
    </row>
    <row r="4" spans="1:34" s="4" customFormat="1" ht="14.25" hidden="1" customHeight="1">
      <c r="A4" s="48"/>
      <c r="B4" s="48"/>
      <c r="C4" s="49"/>
      <c r="D4" s="3"/>
      <c r="N4" s="50">
        <f>IFERROR(MATCH("метод экономически обоснованных расходов (затрат)",OFFER_METHOD,0),0)</f>
        <v>0</v>
      </c>
      <c r="O4" s="5"/>
      <c r="P4" s="5"/>
      <c r="T4" s="51"/>
      <c r="AG4" s="6"/>
      <c r="AH4" s="4">
        <v>0</v>
      </c>
    </row>
    <row r="5" spans="1:34" s="4" customFormat="1" ht="18.75" hidden="1" customHeight="1">
      <c r="A5" s="8" t="s">
        <v>20</v>
      </c>
      <c r="B5" s="8" t="s">
        <v>21</v>
      </c>
      <c r="C5" s="49"/>
      <c r="D5" s="3"/>
      <c r="E5" s="52"/>
      <c r="F5" s="52"/>
      <c r="G5" s="53" t="str">
        <f>INDEX(PT_DIFFERENTIATION_NTAR,MATCH(B5,PT_DIFFERENTIATION_NTAR_ID,0))</f>
        <v/>
      </c>
      <c r="H5" s="54"/>
      <c r="I5" s="55"/>
      <c r="J5" s="56"/>
      <c r="K5" s="61"/>
      <c r="L5" s="54" t="s">
        <v>22</v>
      </c>
      <c r="M5" s="58"/>
      <c r="N5" s="59"/>
      <c r="O5" s="5"/>
      <c r="P5" s="5"/>
      <c r="AH5" s="4">
        <v>0</v>
      </c>
    </row>
    <row r="6" spans="1:34" s="4" customFormat="1" ht="18.75" hidden="1" customHeight="1">
      <c r="A6" s="8"/>
      <c r="B6" s="8"/>
      <c r="C6" s="49" t="s">
        <v>25</v>
      </c>
      <c r="D6" s="3"/>
      <c r="E6" s="52"/>
      <c r="F6" s="52"/>
      <c r="G6" s="53"/>
      <c r="H6" s="60"/>
      <c r="I6" s="37" t="s">
        <v>24</v>
      </c>
      <c r="J6" s="38"/>
      <c r="K6" s="60"/>
      <c r="L6" s="39"/>
      <c r="M6" s="58"/>
      <c r="N6" s="59"/>
      <c r="O6" s="5"/>
      <c r="P6" s="5"/>
      <c r="AH6" s="4">
        <v>0</v>
      </c>
    </row>
    <row r="7" spans="1:34" s="4" customFormat="1" ht="14.25" hidden="1" customHeight="1">
      <c r="A7" s="48"/>
      <c r="B7" s="48"/>
      <c r="C7" s="49"/>
      <c r="D7" s="3"/>
      <c r="N7" s="50">
        <f>IFERROR(MATCH("метод экономически обоснованных расходов (затрат)",OFFER_METHOD,0),0)</f>
        <v>0</v>
      </c>
      <c r="O7" s="5"/>
      <c r="P7" s="5"/>
      <c r="T7" s="51"/>
      <c r="AG7" s="6"/>
      <c r="AH7" s="4">
        <v>0</v>
      </c>
    </row>
    <row r="8" spans="1:34" s="4" customFormat="1" ht="56.25" hidden="1" customHeight="1">
      <c r="A8" s="8"/>
      <c r="B8" s="8"/>
      <c r="C8" s="49"/>
      <c r="D8" s="3"/>
      <c r="E8" s="52"/>
      <c r="F8" s="52"/>
      <c r="G8" s="52"/>
      <c r="H8" s="54"/>
      <c r="I8" s="55"/>
      <c r="J8" s="56"/>
      <c r="K8" s="57"/>
      <c r="L8" s="54" t="s">
        <v>22</v>
      </c>
      <c r="M8" s="58"/>
      <c r="N8" s="59"/>
      <c r="O8" s="5"/>
      <c r="P8" s="5"/>
      <c r="AH8" s="4">
        <v>0</v>
      </c>
    </row>
    <row r="9" spans="1:34" ht="14.25" hidden="1" customHeight="1">
      <c r="T9" s="51"/>
      <c r="AG9" s="6"/>
      <c r="AH9" s="4">
        <v>0</v>
      </c>
    </row>
    <row r="10" spans="1:34" s="4" customFormat="1" ht="56.25" hidden="1" customHeight="1">
      <c r="A10" s="8"/>
      <c r="B10" s="8"/>
      <c r="C10" s="49"/>
      <c r="D10" s="3"/>
      <c r="E10" s="52"/>
      <c r="F10" s="52"/>
      <c r="G10" s="52"/>
      <c r="H10" s="30"/>
      <c r="I10" s="55"/>
      <c r="J10" s="56"/>
      <c r="K10" s="61"/>
      <c r="L10" s="54" t="s">
        <v>22</v>
      </c>
      <c r="M10" s="58"/>
      <c r="N10" s="59"/>
      <c r="O10" s="5"/>
      <c r="P10" s="5"/>
      <c r="AH10" s="4">
        <v>0</v>
      </c>
    </row>
    <row r="11" spans="1:34" ht="14.25" hidden="1" customHeight="1">
      <c r="AH11" s="4">
        <v>0</v>
      </c>
    </row>
    <row r="12" spans="1:34" ht="14.25" hidden="1" customHeight="1">
      <c r="AH12" s="4">
        <v>0</v>
      </c>
    </row>
    <row r="13" spans="1:34" ht="6.4" customHeight="1">
      <c r="D13" s="14"/>
      <c r="E13" s="15"/>
      <c r="F13" s="15"/>
      <c r="G13" s="15"/>
      <c r="H13" s="15"/>
      <c r="I13" s="15"/>
      <c r="J13" s="15"/>
      <c r="K13" s="15"/>
      <c r="L13" s="16"/>
      <c r="M13" s="16"/>
      <c r="AH13" s="4">
        <v>6</v>
      </c>
    </row>
    <row r="14" spans="1:34" ht="14.65" customHeight="1">
      <c r="D14" s="14"/>
      <c r="E14" s="62" t="str">
        <f>"Форма "&amp;IF(TEMPLATE_SPHERE="HEAT","18","12")&amp;". Информация о предложении "&amp;IF(TEMPLATE_SPHERE="HEAT","регулируемой организации","организации "&amp;TEMPLATE_SPHERE_RUS)&amp;" об установлении "&amp;IF(TEMPLATE_SPHERE="HEAT","цен (тарифов)","тарифов")&amp;" в сфере "&amp;TEMPLATE_SPHERE_RUS&amp;" на очередной"&amp;IF(TEMPLATE_SPHERE="HEAT"," расчетный","")&amp;" период регулирования"</f>
        <v>Форма 18. Информация о предложении регулируемой организации об установлении цен (тарифов) в сфере теплоснабжения на очередной расчетный период регулирования</v>
      </c>
      <c r="F14" s="62"/>
      <c r="G14" s="62"/>
      <c r="H14" s="62"/>
      <c r="I14" s="62"/>
      <c r="J14" s="62"/>
      <c r="K14" s="62"/>
      <c r="L14" s="62"/>
      <c r="M14" s="63"/>
      <c r="AH14" s="4">
        <v>14</v>
      </c>
    </row>
    <row r="15" spans="1:34" ht="6.4" customHeight="1">
      <c r="D15" s="14"/>
      <c r="E15" s="15"/>
      <c r="F15" s="24"/>
      <c r="G15" s="24"/>
      <c r="H15" s="24"/>
      <c r="I15" s="24"/>
      <c r="J15" s="24"/>
      <c r="K15" s="24"/>
      <c r="L15" s="64"/>
      <c r="M15" s="26"/>
      <c r="AH15" s="4">
        <v>6</v>
      </c>
    </row>
    <row r="16" spans="1:34" ht="24" customHeight="1">
      <c r="D16" s="14"/>
      <c r="E16" s="15"/>
      <c r="F16" s="65" t="str">
        <f>"Дата подачи заявления об "&amp;IF(TITLE_DATE_PR_CHANGE="","утверждении","изменении")&amp;" тарифов"</f>
        <v>Дата подачи заявления об изменении тарифов</v>
      </c>
      <c r="G16" s="66">
        <f>IF(TITLE_DATE_PR_CHANGE="",IF(TITLE_DATE_PR="","",TITLE_DATE_PR),TITLE_DATE_PR_CHANGE)</f>
        <v>45408</v>
      </c>
      <c r="H16" s="66"/>
      <c r="I16" s="66"/>
      <c r="J16" s="66"/>
      <c r="K16" s="66"/>
      <c r="L16" s="66"/>
      <c r="M16" s="59"/>
      <c r="AH16" s="4">
        <v>23</v>
      </c>
    </row>
    <row r="17" spans="1:34" ht="24" customHeight="1">
      <c r="D17" s="14"/>
      <c r="E17" s="15"/>
      <c r="F17" s="65" t="str">
        <f>"Номер подачи заявления об "&amp;IF(TITLE_DATE_PR_CHANGE="","утверждении","изменении")&amp;" тарифов"</f>
        <v>Номер подачи заявления об изменении тарифов</v>
      </c>
      <c r="G17" s="67" t="str">
        <f>IF(TITLE_NUMBER_PR_CHANGE="",IF(TITLE_NUMBER_PR="","",TITLE_NUMBER_PR),TITLE_NUMBER_PR_CHANGE)</f>
        <v>4416</v>
      </c>
      <c r="H17" s="67"/>
      <c r="I17" s="67"/>
      <c r="J17" s="67"/>
      <c r="K17" s="67"/>
      <c r="L17" s="67"/>
      <c r="M17" s="59"/>
      <c r="AH17" s="4">
        <v>23</v>
      </c>
    </row>
    <row r="18" spans="1:34" ht="14.65" customHeight="1">
      <c r="D18" s="14"/>
      <c r="E18" s="15"/>
      <c r="F18" s="24"/>
      <c r="G18" s="24"/>
      <c r="H18" s="24"/>
      <c r="I18" s="24"/>
      <c r="J18" s="24"/>
      <c r="K18" s="24"/>
      <c r="L18" s="25"/>
      <c r="M18" s="26"/>
      <c r="AH18" s="4">
        <v>14</v>
      </c>
    </row>
    <row r="19" spans="1:34" ht="21.95" customHeight="1">
      <c r="D19" s="14"/>
      <c r="E19" s="27" t="s">
        <v>2</v>
      </c>
      <c r="F19" s="27"/>
      <c r="G19" s="27"/>
      <c r="H19" s="27"/>
      <c r="I19" s="27"/>
      <c r="J19" s="27"/>
      <c r="K19" s="27"/>
      <c r="L19" s="27"/>
      <c r="M19" s="28" t="s">
        <v>3</v>
      </c>
      <c r="AH19" s="4">
        <v>21</v>
      </c>
    </row>
    <row r="20" spans="1:34" ht="21.95" customHeight="1">
      <c r="D20" s="14"/>
      <c r="E20" s="68" t="s">
        <v>4</v>
      </c>
      <c r="F20" s="69" t="s">
        <v>26</v>
      </c>
      <c r="G20" s="69" t="s">
        <v>27</v>
      </c>
      <c r="H20" s="70" t="s">
        <v>28</v>
      </c>
      <c r="I20" s="71"/>
      <c r="J20" s="72"/>
      <c r="K20" s="69" t="s">
        <v>6</v>
      </c>
      <c r="L20" s="69" t="s">
        <v>7</v>
      </c>
      <c r="M20" s="28"/>
      <c r="AH20" s="4">
        <v>21</v>
      </c>
    </row>
    <row r="21" spans="1:34" ht="21.95" customHeight="1">
      <c r="D21" s="14"/>
      <c r="E21" s="73"/>
      <c r="F21" s="74"/>
      <c r="G21" s="74"/>
      <c r="H21" s="75" t="s">
        <v>29</v>
      </c>
      <c r="I21" s="76"/>
      <c r="J21" s="30" t="s">
        <v>30</v>
      </c>
      <c r="K21" s="74"/>
      <c r="L21" s="74"/>
      <c r="M21" s="28"/>
      <c r="AH21" s="4">
        <v>21</v>
      </c>
    </row>
    <row r="22" spans="1:34" ht="12.75" customHeight="1">
      <c r="D22" s="14"/>
      <c r="E22" s="77"/>
      <c r="F22" s="77"/>
      <c r="G22" s="77"/>
      <c r="H22" s="78"/>
      <c r="I22" s="78"/>
      <c r="J22" s="77"/>
      <c r="K22" s="77"/>
      <c r="L22" s="77"/>
      <c r="M22" s="77"/>
      <c r="AH22" s="4">
        <v>12</v>
      </c>
    </row>
    <row r="23" spans="1:34" ht="19.899999999999999" customHeight="1">
      <c r="A23" s="8"/>
      <c r="B23" s="8"/>
      <c r="D23" s="14"/>
      <c r="E23" s="79" t="s">
        <v>8</v>
      </c>
      <c r="F23" s="80" t="str">
        <f>"Предлагаемый метод регулирования"&amp;IF(TEMPLATE_SPHERE="HEAT"," в сфере "&amp;TEMPLATE_SPHERE_RUS,"")</f>
        <v>Предлагаемый метод регулирования в сфере теплоснабжения</v>
      </c>
      <c r="G23" s="80"/>
      <c r="H23" s="81"/>
      <c r="I23" s="81"/>
      <c r="J23" s="81"/>
      <c r="K23" s="80" t="s">
        <v>22</v>
      </c>
      <c r="L23" s="81"/>
      <c r="M23" s="82"/>
      <c r="N23" s="59"/>
      <c r="AH23" s="4">
        <v>19</v>
      </c>
    </row>
    <row r="24" spans="1:34" ht="60.75" hidden="1" customHeight="1">
      <c r="A24" s="8" t="s">
        <v>20</v>
      </c>
      <c r="B24" s="8" t="s">
        <v>21</v>
      </c>
      <c r="D24" s="83"/>
      <c r="E24" s="84"/>
      <c r="F24" s="85" t="str">
        <f>INDEX(PT_DIFFERENTIATION_VTAR,MATCH(A24,PT_DIFFERENTIATION_VTAR_ID,0))</f>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
      <c r="G24" s="53" t="str">
        <f>INDEX(PT_DIFFERENTIATION_NTAR,MATCH(B24,PT_DIFFERENTIATION_NTAR_ID,0))</f>
        <v/>
      </c>
      <c r="H24" s="54"/>
      <c r="I24" s="55"/>
      <c r="J24" s="56"/>
      <c r="K24" s="57"/>
      <c r="L24" s="54" t="s">
        <v>22</v>
      </c>
      <c r="M24" s="32"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"&amp;"Значение в колонке «Информация» выбирается из перечня:
- метод экономически обоснованных расходов (затрат);
- метод индексации установленных тарифов;
- метод обеспечения доходности инвестированного капитала;
- метод сравнения аналогов.
"&amp;"Даты начала и окончания срока действия тарифов указываются в виде «ДД.ММ.ГГГГ».
В случае дифференциации предлагаемых методов регулирования по видам тарифов и (или) по периодам действия тарифов информация по каждому из них указывается в отдельной строке."</f>
        <v>Значение в колонке «Вид тарифа» выбирается из перечня видов тарифов в сфере теплоснабжения, предусмотренных законодательством в сфере теплоснабжения.
Значение в колонке «Информация» выбирается из перечня:
- метод экономически обоснованных расходов (затрат);
- метод индексации установленных тарифов;
- метод обеспечения доходности инвестированного капитала;
- метод сравнения аналогов.
Даты начала и окончания срока действия тарифов указываются в виде «ДД.ММ.ГГГГ».
В случае дифференциации предлагаемых методов регулирования по видам тарифов и (или) по периодам действия тарифов информация по каждому из них указывается в отдельной строке.</v>
      </c>
      <c r="N24" s="59"/>
      <c r="AH24" s="4">
        <v>0</v>
      </c>
    </row>
    <row r="25" spans="1:34" s="4" customFormat="1" ht="18.75" hidden="1" customHeight="1">
      <c r="A25" s="8"/>
      <c r="B25" s="8"/>
      <c r="C25" s="49" t="s">
        <v>23</v>
      </c>
      <c r="D25" s="83"/>
      <c r="E25" s="84"/>
      <c r="F25" s="85"/>
      <c r="G25" s="53"/>
      <c r="H25" s="60"/>
      <c r="I25" s="37" t="s">
        <v>24</v>
      </c>
      <c r="J25" s="38"/>
      <c r="K25" s="60"/>
      <c r="L25" s="39"/>
      <c r="M25" s="33"/>
      <c r="N25" s="59"/>
      <c r="O25" s="5"/>
      <c r="P25" s="5"/>
      <c r="AH25" s="4">
        <v>0</v>
      </c>
    </row>
    <row r="26" spans="1:34" ht="0.75" hidden="1" customHeight="1">
      <c r="A26" s="8"/>
      <c r="B26" s="8"/>
      <c r="C26" s="49" t="s">
        <v>31</v>
      </c>
      <c r="D26" s="83"/>
      <c r="E26" s="84"/>
      <c r="F26" s="86"/>
      <c r="G26" s="87"/>
      <c r="H26" s="60"/>
      <c r="I26" s="37"/>
      <c r="J26" s="38"/>
      <c r="K26" s="60"/>
      <c r="L26" s="39"/>
      <c r="M26" s="33"/>
      <c r="N26" s="59"/>
      <c r="AH26" s="4">
        <v>0</v>
      </c>
    </row>
    <row r="27" spans="1:34" s="4" customFormat="1" ht="45" customHeight="1">
      <c r="A27" s="8" t="s">
        <v>32</v>
      </c>
      <c r="B27" s="8" t="s">
        <v>33</v>
      </c>
      <c r="C27" s="49"/>
      <c r="D27" s="88"/>
      <c r="E27" s="89"/>
      <c r="F27" s="90" t="str">
        <f>INDEX(PT_DIFFERENTIATION_VTAR,MATCH(A27,PT_DIFFERENTIATION_VTAR_ID,0))</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G27" s="53" t="str">
        <f>INDEX(PT_DIFFERENTIATION_NTAR,MATCH(B27,PT_DIFFERENTIATION_NTAR_ID,0))</f>
        <v>Тариф на тепловую энергию с целью компенсации потерь</v>
      </c>
      <c r="H27" s="54"/>
      <c r="I27" s="55">
        <v>45658</v>
      </c>
      <c r="J27" s="56">
        <v>46022</v>
      </c>
      <c r="K27" s="57" t="s">
        <v>34</v>
      </c>
      <c r="L27" s="54" t="s">
        <v>22</v>
      </c>
      <c r="M27" s="33"/>
      <c r="N27" s="59"/>
      <c r="O27" s="5"/>
      <c r="P27" s="5"/>
      <c r="AH27" s="4">
        <v>0</v>
      </c>
    </row>
    <row r="28" spans="1:34" s="4" customFormat="1" ht="56.25" customHeight="1">
      <c r="A28" s="8"/>
      <c r="B28" s="8"/>
      <c r="C28" s="49"/>
      <c r="D28" s="91"/>
      <c r="E28" s="92"/>
      <c r="F28" s="92"/>
      <c r="G28" s="92"/>
      <c r="H28" s="54" t="s">
        <v>1</v>
      </c>
      <c r="I28" s="55">
        <v>46023</v>
      </c>
      <c r="J28" s="56">
        <v>46387</v>
      </c>
      <c r="K28" s="57" t="s">
        <v>34</v>
      </c>
      <c r="L28" s="54" t="s">
        <v>22</v>
      </c>
      <c r="M28" s="93"/>
      <c r="N28" s="59"/>
      <c r="O28" s="5"/>
      <c r="P28" s="5"/>
      <c r="AH28" s="4">
        <v>0</v>
      </c>
    </row>
    <row r="29" spans="1:34" s="4" customFormat="1" ht="56.25" customHeight="1">
      <c r="A29" s="8"/>
      <c r="B29" s="8"/>
      <c r="C29" s="49"/>
      <c r="D29" s="91"/>
      <c r="E29" s="92"/>
      <c r="F29" s="92"/>
      <c r="G29" s="92"/>
      <c r="H29" s="54" t="s">
        <v>1</v>
      </c>
      <c r="I29" s="55">
        <v>46388</v>
      </c>
      <c r="J29" s="56">
        <v>46752</v>
      </c>
      <c r="K29" s="57" t="s">
        <v>34</v>
      </c>
      <c r="L29" s="54" t="s">
        <v>22</v>
      </c>
      <c r="M29" s="93"/>
      <c r="N29" s="59"/>
      <c r="O29" s="5"/>
      <c r="P29" s="5"/>
      <c r="AH29" s="4">
        <v>0</v>
      </c>
    </row>
    <row r="30" spans="1:34" s="4" customFormat="1" ht="56.25" customHeight="1">
      <c r="A30" s="8"/>
      <c r="B30" s="8"/>
      <c r="C30" s="49"/>
      <c r="D30" s="91"/>
      <c r="E30" s="92"/>
      <c r="F30" s="92"/>
      <c r="G30" s="92"/>
      <c r="H30" s="54" t="s">
        <v>1</v>
      </c>
      <c r="I30" s="55">
        <v>46753</v>
      </c>
      <c r="J30" s="56">
        <v>47118</v>
      </c>
      <c r="K30" s="57" t="s">
        <v>34</v>
      </c>
      <c r="L30" s="54" t="s">
        <v>22</v>
      </c>
      <c r="M30" s="93"/>
      <c r="N30" s="59"/>
      <c r="O30" s="5"/>
      <c r="P30" s="5"/>
      <c r="AH30" s="4">
        <v>0</v>
      </c>
    </row>
    <row r="31" spans="1:34" s="4" customFormat="1" ht="18.75" customHeight="1">
      <c r="A31" s="8"/>
      <c r="B31" s="8"/>
      <c r="C31" s="49" t="s">
        <v>23</v>
      </c>
      <c r="D31" s="88"/>
      <c r="E31" s="89"/>
      <c r="F31" s="90"/>
      <c r="G31" s="53"/>
      <c r="H31" s="60"/>
      <c r="I31" s="37" t="s">
        <v>24</v>
      </c>
      <c r="J31" s="38"/>
      <c r="K31" s="60"/>
      <c r="L31" s="39"/>
      <c r="M31" s="33"/>
      <c r="N31" s="59"/>
      <c r="O31" s="5"/>
      <c r="P31" s="5"/>
      <c r="AH31" s="4">
        <v>0</v>
      </c>
    </row>
    <row r="32" spans="1:34" s="4" customFormat="1" ht="0.75" customHeight="1">
      <c r="A32" s="8"/>
      <c r="B32" s="8"/>
      <c r="C32" s="49" t="s">
        <v>31</v>
      </c>
      <c r="D32" s="88"/>
      <c r="E32" s="84"/>
      <c r="F32" s="86"/>
      <c r="G32" s="87"/>
      <c r="H32" s="60"/>
      <c r="I32" s="37"/>
      <c r="J32" s="38"/>
      <c r="K32" s="60"/>
      <c r="L32" s="39"/>
      <c r="M32" s="33"/>
      <c r="N32" s="59"/>
      <c r="O32" s="5"/>
      <c r="P32" s="5"/>
      <c r="AH32" s="4">
        <v>0</v>
      </c>
    </row>
    <row r="33" spans="1:34" s="4" customFormat="1" ht="45" hidden="1" customHeight="1">
      <c r="A33" s="8" t="s">
        <v>35</v>
      </c>
      <c r="B33" s="8" t="s">
        <v>36</v>
      </c>
      <c r="C33" s="49"/>
      <c r="D33" s="88"/>
      <c r="E33" s="84"/>
      <c r="F33" s="86" t="str">
        <f>INDEX(PT_DIFFERENTIATION_VTAR,MATCH(A33,PT_DIFFERENTIATION_VTAR_ID,0))</f>
        <v>Тарифы на теплоноситель, поставляемый теплоснабжающими организациями потребителям, другим теплоснабжающим организациям</v>
      </c>
      <c r="G33" s="53" t="str">
        <f>INDEX(PT_DIFFERENTIATION_NTAR,MATCH(B33,PT_DIFFERENTIATION_NTAR_ID,0))</f>
        <v/>
      </c>
      <c r="H33" s="54"/>
      <c r="I33" s="55"/>
      <c r="J33" s="56"/>
      <c r="K33" s="57"/>
      <c r="L33" s="54" t="s">
        <v>22</v>
      </c>
      <c r="M33" s="33"/>
      <c r="N33" s="59"/>
      <c r="O33" s="5"/>
      <c r="P33" s="5"/>
      <c r="AH33" s="4">
        <v>0</v>
      </c>
    </row>
    <row r="34" spans="1:34" s="4" customFormat="1" ht="18.75" hidden="1" customHeight="1">
      <c r="A34" s="8"/>
      <c r="B34" s="8"/>
      <c r="C34" s="49" t="s">
        <v>23</v>
      </c>
      <c r="D34" s="88"/>
      <c r="E34" s="84"/>
      <c r="F34" s="86"/>
      <c r="G34" s="53"/>
      <c r="H34" s="60"/>
      <c r="I34" s="37" t="s">
        <v>24</v>
      </c>
      <c r="J34" s="38"/>
      <c r="K34" s="60"/>
      <c r="L34" s="39"/>
      <c r="M34" s="33"/>
      <c r="N34" s="59"/>
      <c r="O34" s="5"/>
      <c r="P34" s="5"/>
      <c r="AH34" s="4">
        <v>0</v>
      </c>
    </row>
    <row r="35" spans="1:34" s="4" customFormat="1" ht="0.75" hidden="1" customHeight="1">
      <c r="A35" s="8"/>
      <c r="B35" s="8"/>
      <c r="C35" s="49" t="s">
        <v>31</v>
      </c>
      <c r="D35" s="88"/>
      <c r="E35" s="84"/>
      <c r="F35" s="86"/>
      <c r="G35" s="87"/>
      <c r="H35" s="60"/>
      <c r="I35" s="37"/>
      <c r="J35" s="38"/>
      <c r="K35" s="60"/>
      <c r="L35" s="39"/>
      <c r="M35" s="33"/>
      <c r="N35" s="59"/>
      <c r="O35" s="5"/>
      <c r="P35" s="5"/>
      <c r="AH35" s="4">
        <v>0</v>
      </c>
    </row>
    <row r="36" spans="1:34" s="4" customFormat="1" ht="45" hidden="1" customHeight="1">
      <c r="A36" s="8" t="s">
        <v>37</v>
      </c>
      <c r="B36" s="8" t="s">
        <v>38</v>
      </c>
      <c r="C36" s="49"/>
      <c r="D36" s="88"/>
      <c r="E36" s="84"/>
      <c r="F36" s="86" t="str">
        <f>INDEX(PT_DIFFERENTIATION_VTAR,MATCH(A36,PT_DIFFERENTIATION_VTAR_ID,0))</f>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
      <c r="G36" s="53" t="str">
        <f>INDEX(PT_DIFFERENTIATION_NTAR,MATCH(B36,PT_DIFFERENTIATION_NTAR_ID,0))</f>
        <v/>
      </c>
      <c r="H36" s="54"/>
      <c r="I36" s="55"/>
      <c r="J36" s="56"/>
      <c r="K36" s="57"/>
      <c r="L36" s="54" t="s">
        <v>22</v>
      </c>
      <c r="M36" s="33"/>
      <c r="N36" s="59"/>
      <c r="O36" s="5"/>
      <c r="P36" s="5"/>
      <c r="AH36" s="4">
        <v>0</v>
      </c>
    </row>
    <row r="37" spans="1:34" s="4" customFormat="1" ht="18.75" hidden="1" customHeight="1">
      <c r="A37" s="8"/>
      <c r="B37" s="8"/>
      <c r="C37" s="49" t="s">
        <v>23</v>
      </c>
      <c r="D37" s="88"/>
      <c r="E37" s="84"/>
      <c r="F37" s="86"/>
      <c r="G37" s="53"/>
      <c r="H37" s="60"/>
      <c r="I37" s="37" t="s">
        <v>24</v>
      </c>
      <c r="J37" s="38"/>
      <c r="K37" s="60"/>
      <c r="L37" s="39"/>
      <c r="M37" s="33"/>
      <c r="N37" s="59"/>
      <c r="O37" s="5"/>
      <c r="P37" s="5"/>
      <c r="AH37" s="4">
        <v>0</v>
      </c>
    </row>
    <row r="38" spans="1:34" s="4" customFormat="1" ht="0.75" hidden="1" customHeight="1">
      <c r="A38" s="8"/>
      <c r="B38" s="8"/>
      <c r="C38" s="49" t="s">
        <v>31</v>
      </c>
      <c r="D38" s="88"/>
      <c r="E38" s="84"/>
      <c r="F38" s="86"/>
      <c r="G38" s="87"/>
      <c r="H38" s="60"/>
      <c r="I38" s="37"/>
      <c r="J38" s="38"/>
      <c r="K38" s="60"/>
      <c r="L38" s="39"/>
      <c r="M38" s="33"/>
      <c r="N38" s="59"/>
      <c r="O38" s="5"/>
      <c r="P38" s="5"/>
      <c r="AH38" s="4">
        <v>0</v>
      </c>
    </row>
    <row r="39" spans="1:34" s="4" customFormat="1" ht="18.75" hidden="1" customHeight="1">
      <c r="A39" s="8" t="s">
        <v>39</v>
      </c>
      <c r="B39" s="8" t="s">
        <v>40</v>
      </c>
      <c r="C39" s="49"/>
      <c r="D39" s="88"/>
      <c r="E39" s="84"/>
      <c r="F39" s="86" t="str">
        <f>INDEX(PT_DIFFERENTIATION_VTAR,MATCH(A39,PT_DIFFERENTIATION_VTAR_ID,0))</f>
        <v>Тарифы на услуги по передаче тепловой энергии</v>
      </c>
      <c r="G39" s="53" t="str">
        <f>INDEX(PT_DIFFERENTIATION_NTAR,MATCH(B39,PT_DIFFERENTIATION_NTAR_ID,0))</f>
        <v/>
      </c>
      <c r="H39" s="54"/>
      <c r="I39" s="55"/>
      <c r="J39" s="56"/>
      <c r="K39" s="57"/>
      <c r="L39" s="54" t="s">
        <v>22</v>
      </c>
      <c r="M39" s="33"/>
      <c r="N39" s="59"/>
      <c r="O39" s="5"/>
      <c r="P39" s="5"/>
      <c r="AH39" s="4">
        <v>0</v>
      </c>
    </row>
    <row r="40" spans="1:34" s="4" customFormat="1" ht="18.75" hidden="1" customHeight="1">
      <c r="A40" s="8"/>
      <c r="B40" s="8"/>
      <c r="C40" s="49" t="s">
        <v>23</v>
      </c>
      <c r="D40" s="88"/>
      <c r="E40" s="84"/>
      <c r="F40" s="86"/>
      <c r="G40" s="53"/>
      <c r="H40" s="60"/>
      <c r="I40" s="37" t="s">
        <v>24</v>
      </c>
      <c r="J40" s="38"/>
      <c r="K40" s="60"/>
      <c r="L40" s="39"/>
      <c r="M40" s="33"/>
      <c r="N40" s="59"/>
      <c r="O40" s="5"/>
      <c r="P40" s="5"/>
      <c r="AH40" s="4">
        <v>0</v>
      </c>
    </row>
    <row r="41" spans="1:34" s="4" customFormat="1" ht="0.75" hidden="1" customHeight="1">
      <c r="A41" s="8"/>
      <c r="B41" s="8"/>
      <c r="C41" s="49" t="s">
        <v>31</v>
      </c>
      <c r="D41" s="88"/>
      <c r="E41" s="84"/>
      <c r="F41" s="86"/>
      <c r="G41" s="87"/>
      <c r="H41" s="60"/>
      <c r="I41" s="37"/>
      <c r="J41" s="38"/>
      <c r="K41" s="60"/>
      <c r="L41" s="39"/>
      <c r="M41" s="33"/>
      <c r="N41" s="59"/>
      <c r="O41" s="5"/>
      <c r="P41" s="5"/>
      <c r="AH41" s="4">
        <v>0</v>
      </c>
    </row>
    <row r="42" spans="1:34" s="4" customFormat="1" ht="18.75" hidden="1" customHeight="1">
      <c r="A42" s="8" t="s">
        <v>41</v>
      </c>
      <c r="B42" s="8" t="s">
        <v>42</v>
      </c>
      <c r="C42" s="49"/>
      <c r="D42" s="88"/>
      <c r="E42" s="84"/>
      <c r="F42" s="86" t="str">
        <f>INDEX(PT_DIFFERENTIATION_VTAR,MATCH(A42,PT_DIFFERENTIATION_VTAR_ID,0))</f>
        <v>Тарифы на услуги по передаче теплоносителя</v>
      </c>
      <c r="G42" s="53" t="str">
        <f>INDEX(PT_DIFFERENTIATION_NTAR,MATCH(B42,PT_DIFFERENTIATION_NTAR_ID,0))</f>
        <v/>
      </c>
      <c r="H42" s="54"/>
      <c r="I42" s="55"/>
      <c r="J42" s="56"/>
      <c r="K42" s="57"/>
      <c r="L42" s="54" t="s">
        <v>22</v>
      </c>
      <c r="M42" s="33"/>
      <c r="N42" s="59"/>
      <c r="O42" s="5"/>
      <c r="P42" s="5"/>
      <c r="AH42" s="4">
        <v>0</v>
      </c>
    </row>
    <row r="43" spans="1:34" s="4" customFormat="1" ht="18.75" hidden="1" customHeight="1">
      <c r="A43" s="8"/>
      <c r="B43" s="8"/>
      <c r="C43" s="49" t="s">
        <v>23</v>
      </c>
      <c r="D43" s="88"/>
      <c r="E43" s="84"/>
      <c r="F43" s="86"/>
      <c r="G43" s="53"/>
      <c r="H43" s="60"/>
      <c r="I43" s="37" t="s">
        <v>24</v>
      </c>
      <c r="J43" s="38"/>
      <c r="K43" s="60"/>
      <c r="L43" s="39"/>
      <c r="M43" s="33"/>
      <c r="N43" s="59"/>
      <c r="O43" s="5"/>
      <c r="P43" s="5"/>
      <c r="AH43" s="4">
        <v>0</v>
      </c>
    </row>
    <row r="44" spans="1:34" s="4" customFormat="1" ht="0.75" hidden="1" customHeight="1">
      <c r="A44" s="8"/>
      <c r="B44" s="8"/>
      <c r="C44" s="49" t="s">
        <v>31</v>
      </c>
      <c r="D44" s="88"/>
      <c r="E44" s="84"/>
      <c r="F44" s="86"/>
      <c r="G44" s="87"/>
      <c r="H44" s="60"/>
      <c r="I44" s="37"/>
      <c r="J44" s="38"/>
      <c r="K44" s="60"/>
      <c r="L44" s="39"/>
      <c r="M44" s="33"/>
      <c r="N44" s="59"/>
      <c r="O44" s="5"/>
      <c r="P44" s="5"/>
      <c r="AH44" s="4">
        <v>0</v>
      </c>
    </row>
    <row r="45" spans="1:34" s="4" customFormat="1" ht="18.75" hidden="1" customHeight="1">
      <c r="A45" s="8" t="s">
        <v>43</v>
      </c>
      <c r="B45" s="8" t="s">
        <v>44</v>
      </c>
      <c r="C45" s="49"/>
      <c r="D45" s="88"/>
      <c r="E45" s="84"/>
      <c r="F45" s="86" t="str">
        <f>INDEX(PT_DIFFERENTIATION_VTAR,MATCH(A45,PT_DIFFERENTIATION_VTAR_ID,0))</f>
        <v>Плата за услуги по поддержанию резервной тепловой мощности при отсутствии потребления тепловой энергии</v>
      </c>
      <c r="G45" s="53" t="str">
        <f>INDEX(PT_DIFFERENTIATION_NTAR,MATCH(B45,PT_DIFFERENTIATION_NTAR_ID,0))</f>
        <v/>
      </c>
      <c r="H45" s="54"/>
      <c r="I45" s="55"/>
      <c r="J45" s="56"/>
      <c r="K45" s="57"/>
      <c r="L45" s="54" t="s">
        <v>22</v>
      </c>
      <c r="M45" s="33"/>
      <c r="N45" s="59"/>
      <c r="O45" s="5"/>
      <c r="P45" s="5"/>
      <c r="AH45" s="4">
        <v>0</v>
      </c>
    </row>
    <row r="46" spans="1:34" s="4" customFormat="1" ht="18.75" hidden="1" customHeight="1">
      <c r="A46" s="8"/>
      <c r="B46" s="8"/>
      <c r="C46" s="49" t="s">
        <v>23</v>
      </c>
      <c r="D46" s="88"/>
      <c r="E46" s="84"/>
      <c r="F46" s="86"/>
      <c r="G46" s="53"/>
      <c r="H46" s="60"/>
      <c r="I46" s="37" t="s">
        <v>24</v>
      </c>
      <c r="J46" s="38"/>
      <c r="K46" s="60"/>
      <c r="L46" s="39"/>
      <c r="M46" s="33"/>
      <c r="N46" s="59"/>
      <c r="O46" s="5"/>
      <c r="P46" s="5"/>
      <c r="AH46" s="4">
        <v>0</v>
      </c>
    </row>
    <row r="47" spans="1:34" s="4" customFormat="1" ht="0.75" hidden="1" customHeight="1">
      <c r="A47" s="8"/>
      <c r="B47" s="8"/>
      <c r="C47" s="49" t="s">
        <v>31</v>
      </c>
      <c r="D47" s="88"/>
      <c r="E47" s="84"/>
      <c r="F47" s="86"/>
      <c r="G47" s="87"/>
      <c r="H47" s="60"/>
      <c r="I47" s="37"/>
      <c r="J47" s="38"/>
      <c r="K47" s="60"/>
      <c r="L47" s="39"/>
      <c r="M47" s="33"/>
      <c r="N47" s="59"/>
      <c r="O47" s="5"/>
      <c r="P47" s="5"/>
      <c r="AH47" s="4">
        <v>0</v>
      </c>
    </row>
    <row r="48" spans="1:34" s="4" customFormat="1" ht="18.75" hidden="1" customHeight="1">
      <c r="A48" s="8" t="s">
        <v>45</v>
      </c>
      <c r="B48" s="8" t="s">
        <v>46</v>
      </c>
      <c r="C48" s="49"/>
      <c r="D48" s="88"/>
      <c r="E48" s="84"/>
      <c r="F48" s="86" t="str">
        <f>INDEX(PT_DIFFERENTIATION_VTAR,MATCH(A48,PT_DIFFERENTIATION_VTAR_ID,0))</f>
        <v>Плата за подключение (технологическое присоединение) к системе теплоснабжения</v>
      </c>
      <c r="G48" s="53" t="str">
        <f>INDEX(PT_DIFFERENTIATION_NTAR,MATCH(B48,PT_DIFFERENTIATION_NTAR_ID,0))</f>
        <v/>
      </c>
      <c r="H48" s="54"/>
      <c r="I48" s="55"/>
      <c r="J48" s="56"/>
      <c r="K48" s="57"/>
      <c r="L48" s="54" t="s">
        <v>22</v>
      </c>
      <c r="M48" s="33"/>
      <c r="N48" s="59"/>
      <c r="O48" s="5"/>
      <c r="P48" s="5"/>
      <c r="AH48" s="4">
        <v>0</v>
      </c>
    </row>
    <row r="49" spans="1:34" s="4" customFormat="1" ht="18.75" hidden="1" customHeight="1">
      <c r="A49" s="8"/>
      <c r="B49" s="8"/>
      <c r="C49" s="49" t="s">
        <v>23</v>
      </c>
      <c r="D49" s="88"/>
      <c r="E49" s="84"/>
      <c r="F49" s="86"/>
      <c r="G49" s="53"/>
      <c r="H49" s="60"/>
      <c r="I49" s="37" t="s">
        <v>24</v>
      </c>
      <c r="J49" s="38"/>
      <c r="K49" s="60"/>
      <c r="L49" s="39"/>
      <c r="M49" s="33"/>
      <c r="N49" s="59"/>
      <c r="O49" s="5"/>
      <c r="P49" s="5"/>
      <c r="AH49" s="4">
        <v>0</v>
      </c>
    </row>
    <row r="50" spans="1:34" s="4" customFormat="1" ht="0.75" hidden="1" customHeight="1">
      <c r="A50" s="8"/>
      <c r="B50" s="8"/>
      <c r="C50" s="49" t="s">
        <v>31</v>
      </c>
      <c r="D50" s="88"/>
      <c r="E50" s="84"/>
      <c r="F50" s="86"/>
      <c r="G50" s="87"/>
      <c r="H50" s="60"/>
      <c r="I50" s="37"/>
      <c r="J50" s="38"/>
      <c r="K50" s="60"/>
      <c r="L50" s="39"/>
      <c r="M50" s="33"/>
      <c r="N50" s="59"/>
      <c r="O50" s="5"/>
      <c r="P50" s="5"/>
      <c r="AH50" s="4">
        <v>0</v>
      </c>
    </row>
    <row r="51" spans="1:34" s="4" customFormat="1" ht="18.75" hidden="1" customHeight="1">
      <c r="A51" s="8" t="s">
        <v>47</v>
      </c>
      <c r="B51" s="8" t="s">
        <v>48</v>
      </c>
      <c r="C51" s="49"/>
      <c r="D51" s="88"/>
      <c r="E51" s="84"/>
      <c r="F51" s="86" t="str">
        <f>INDEX(PT_DIFFERENTIATION_VTAR,MATCH(A51,PT_DIFFERENTIATION_VTAR_ID,0))</f>
        <v>Плата за подключение (технологическое присоединение) к системе теплоснабжения (индивидуальная)</v>
      </c>
      <c r="G51" s="53" t="str">
        <f>INDEX(PT_DIFFERENTIATION_NTAR,MATCH(B51,PT_DIFFERENTIATION_NTAR_ID,0))</f>
        <v/>
      </c>
      <c r="H51" s="54"/>
      <c r="I51" s="55"/>
      <c r="J51" s="56"/>
      <c r="K51" s="57"/>
      <c r="L51" s="54" t="s">
        <v>22</v>
      </c>
      <c r="M51" s="33"/>
      <c r="N51" s="59"/>
      <c r="O51" s="5"/>
      <c r="P51" s="5"/>
      <c r="AH51" s="4">
        <v>0</v>
      </c>
    </row>
    <row r="52" spans="1:34" s="4" customFormat="1" ht="18.75" hidden="1" customHeight="1">
      <c r="A52" s="8"/>
      <c r="B52" s="8"/>
      <c r="C52" s="49" t="s">
        <v>23</v>
      </c>
      <c r="D52" s="88"/>
      <c r="E52" s="84"/>
      <c r="F52" s="86"/>
      <c r="G52" s="53"/>
      <c r="H52" s="60"/>
      <c r="I52" s="37" t="s">
        <v>24</v>
      </c>
      <c r="J52" s="38"/>
      <c r="K52" s="60"/>
      <c r="L52" s="39"/>
      <c r="M52" s="33"/>
      <c r="N52" s="59"/>
      <c r="O52" s="5"/>
      <c r="P52" s="5"/>
      <c r="AH52" s="4">
        <v>0</v>
      </c>
    </row>
    <row r="53" spans="1:34" s="4" customFormat="1" ht="0.75" hidden="1" customHeight="1">
      <c r="A53" s="8"/>
      <c r="B53" s="8"/>
      <c r="C53" s="49" t="s">
        <v>31</v>
      </c>
      <c r="D53" s="88"/>
      <c r="E53" s="84"/>
      <c r="F53" s="86"/>
      <c r="G53" s="87"/>
      <c r="H53" s="60"/>
      <c r="I53" s="37"/>
      <c r="J53" s="38"/>
      <c r="K53" s="60"/>
      <c r="L53" s="39"/>
      <c r="M53" s="33"/>
      <c r="N53" s="59"/>
      <c r="O53" s="5"/>
      <c r="P53" s="5"/>
      <c r="AH53" s="4">
        <v>0</v>
      </c>
    </row>
    <row r="54" spans="1:34" s="4" customFormat="1" ht="18.75" hidden="1" customHeight="1">
      <c r="A54" s="8" t="s">
        <v>49</v>
      </c>
      <c r="B54" s="8" t="s">
        <v>50</v>
      </c>
      <c r="C54" s="49"/>
      <c r="D54" s="88"/>
      <c r="E54" s="84"/>
      <c r="F54" s="86" t="str">
        <f>INDEX(PT_DIFFERENTIATION_VTAR,MATCH(A54,PT_DIFFERENTIATION_VTAR_ID,0))</f>
        <v>Тариф на питьевую воду (питьевое водоснабжение)</v>
      </c>
      <c r="G54" s="53" t="str">
        <f>INDEX(PT_DIFFERENTIATION_NTAR,MATCH(B54,PT_DIFFERENTIATION_NTAR_ID,0))</f>
        <v/>
      </c>
      <c r="H54" s="54"/>
      <c r="I54" s="55"/>
      <c r="J54" s="56"/>
      <c r="K54" s="57"/>
      <c r="L54" s="54" t="s">
        <v>22</v>
      </c>
      <c r="M54" s="33"/>
      <c r="N54" s="59"/>
      <c r="O54" s="5"/>
      <c r="P54" s="5"/>
      <c r="AH54" s="4">
        <v>0</v>
      </c>
    </row>
    <row r="55" spans="1:34" s="4" customFormat="1" ht="18.75" hidden="1" customHeight="1">
      <c r="A55" s="8"/>
      <c r="B55" s="8"/>
      <c r="C55" s="49" t="s">
        <v>23</v>
      </c>
      <c r="D55" s="88"/>
      <c r="E55" s="84"/>
      <c r="F55" s="86"/>
      <c r="G55" s="53"/>
      <c r="H55" s="60"/>
      <c r="I55" s="37" t="s">
        <v>24</v>
      </c>
      <c r="J55" s="38"/>
      <c r="K55" s="60"/>
      <c r="L55" s="39"/>
      <c r="M55" s="33"/>
      <c r="N55" s="59"/>
      <c r="O55" s="5"/>
      <c r="P55" s="5"/>
      <c r="AH55" s="4">
        <v>0</v>
      </c>
    </row>
    <row r="56" spans="1:34" s="4" customFormat="1" ht="0.75" hidden="1" customHeight="1">
      <c r="A56" s="8"/>
      <c r="B56" s="8"/>
      <c r="C56" s="49" t="s">
        <v>31</v>
      </c>
      <c r="D56" s="88"/>
      <c r="E56" s="84"/>
      <c r="F56" s="86"/>
      <c r="G56" s="87"/>
      <c r="H56" s="60"/>
      <c r="I56" s="37"/>
      <c r="J56" s="38"/>
      <c r="K56" s="60"/>
      <c r="L56" s="39"/>
      <c r="M56" s="33"/>
      <c r="N56" s="59"/>
      <c r="O56" s="5"/>
      <c r="P56" s="5"/>
      <c r="AH56" s="4">
        <v>0</v>
      </c>
    </row>
    <row r="57" spans="1:34" s="4" customFormat="1" ht="18.75" hidden="1" customHeight="1">
      <c r="A57" s="8" t="s">
        <v>51</v>
      </c>
      <c r="B57" s="8" t="s">
        <v>52</v>
      </c>
      <c r="C57" s="49"/>
      <c r="D57" s="88"/>
      <c r="E57" s="84"/>
      <c r="F57" s="86" t="str">
        <f>INDEX(PT_DIFFERENTIATION_VTAR,MATCH(A57,PT_DIFFERENTIATION_VTAR_ID,0))</f>
        <v>Тариф на техническую воду</v>
      </c>
      <c r="G57" s="53" t="str">
        <f>INDEX(PT_DIFFERENTIATION_NTAR,MATCH(B57,PT_DIFFERENTIATION_NTAR_ID,0))</f>
        <v/>
      </c>
      <c r="H57" s="54"/>
      <c r="I57" s="55"/>
      <c r="J57" s="56"/>
      <c r="K57" s="57"/>
      <c r="L57" s="54" t="s">
        <v>22</v>
      </c>
      <c r="M57" s="33"/>
      <c r="N57" s="59"/>
      <c r="O57" s="5"/>
      <c r="P57" s="5"/>
      <c r="AH57" s="4">
        <v>0</v>
      </c>
    </row>
    <row r="58" spans="1:34" s="4" customFormat="1" ht="18.75" hidden="1" customHeight="1">
      <c r="A58" s="8"/>
      <c r="B58" s="8"/>
      <c r="C58" s="49" t="s">
        <v>23</v>
      </c>
      <c r="D58" s="88"/>
      <c r="E58" s="84"/>
      <c r="F58" s="86"/>
      <c r="G58" s="53"/>
      <c r="H58" s="60"/>
      <c r="I58" s="37" t="s">
        <v>24</v>
      </c>
      <c r="J58" s="38"/>
      <c r="K58" s="60"/>
      <c r="L58" s="39"/>
      <c r="M58" s="33"/>
      <c r="N58" s="59"/>
      <c r="O58" s="5"/>
      <c r="P58" s="5"/>
      <c r="AH58" s="4">
        <v>0</v>
      </c>
    </row>
    <row r="59" spans="1:34" s="4" customFormat="1" ht="0.75" hidden="1" customHeight="1">
      <c r="A59" s="8"/>
      <c r="B59" s="8"/>
      <c r="C59" s="49" t="s">
        <v>31</v>
      </c>
      <c r="D59" s="88"/>
      <c r="E59" s="84"/>
      <c r="F59" s="86"/>
      <c r="G59" s="87"/>
      <c r="H59" s="60"/>
      <c r="I59" s="37"/>
      <c r="J59" s="38"/>
      <c r="K59" s="60"/>
      <c r="L59" s="39"/>
      <c r="M59" s="33"/>
      <c r="N59" s="59"/>
      <c r="O59" s="5"/>
      <c r="P59" s="5"/>
      <c r="AH59" s="4">
        <v>0</v>
      </c>
    </row>
    <row r="60" spans="1:34" s="4" customFormat="1" ht="18.75" hidden="1" customHeight="1">
      <c r="A60" s="8" t="s">
        <v>53</v>
      </c>
      <c r="B60" s="8" t="s">
        <v>54</v>
      </c>
      <c r="C60" s="49"/>
      <c r="D60" s="88"/>
      <c r="E60" s="84"/>
      <c r="F60" s="86" t="str">
        <f>INDEX(PT_DIFFERENTIATION_VTAR,MATCH(A60,PT_DIFFERENTIATION_VTAR_ID,0))</f>
        <v>Тариф на транспортировку воды</v>
      </c>
      <c r="G60" s="53" t="str">
        <f>INDEX(PT_DIFFERENTIATION_NTAR,MATCH(B60,PT_DIFFERENTIATION_NTAR_ID,0))</f>
        <v/>
      </c>
      <c r="H60" s="54"/>
      <c r="I60" s="55"/>
      <c r="J60" s="56"/>
      <c r="K60" s="57"/>
      <c r="L60" s="54" t="s">
        <v>22</v>
      </c>
      <c r="M60" s="33"/>
      <c r="N60" s="59"/>
      <c r="O60" s="5"/>
      <c r="P60" s="5"/>
      <c r="AH60" s="4">
        <v>0</v>
      </c>
    </row>
    <row r="61" spans="1:34" s="4" customFormat="1" ht="18.75" hidden="1" customHeight="1">
      <c r="A61" s="8"/>
      <c r="B61" s="8"/>
      <c r="C61" s="49" t="s">
        <v>23</v>
      </c>
      <c r="D61" s="88"/>
      <c r="E61" s="84"/>
      <c r="F61" s="86"/>
      <c r="G61" s="53"/>
      <c r="H61" s="60"/>
      <c r="I61" s="37" t="s">
        <v>24</v>
      </c>
      <c r="J61" s="38"/>
      <c r="K61" s="60"/>
      <c r="L61" s="39"/>
      <c r="M61" s="33"/>
      <c r="N61" s="59"/>
      <c r="O61" s="5"/>
      <c r="P61" s="5"/>
      <c r="AH61" s="4">
        <v>0</v>
      </c>
    </row>
    <row r="62" spans="1:34" s="4" customFormat="1" ht="0.75" hidden="1" customHeight="1">
      <c r="A62" s="8"/>
      <c r="B62" s="8"/>
      <c r="C62" s="49" t="s">
        <v>31</v>
      </c>
      <c r="D62" s="88"/>
      <c r="E62" s="84"/>
      <c r="F62" s="86"/>
      <c r="G62" s="87"/>
      <c r="H62" s="60"/>
      <c r="I62" s="37"/>
      <c r="J62" s="38"/>
      <c r="K62" s="60"/>
      <c r="L62" s="39"/>
      <c r="M62" s="33"/>
      <c r="N62" s="59"/>
      <c r="O62" s="5"/>
      <c r="P62" s="5"/>
      <c r="AH62" s="4">
        <v>0</v>
      </c>
    </row>
    <row r="63" spans="1:34" s="4" customFormat="1" ht="18.75" hidden="1" customHeight="1">
      <c r="A63" s="8" t="s">
        <v>55</v>
      </c>
      <c r="B63" s="8" t="s">
        <v>56</v>
      </c>
      <c r="C63" s="49"/>
      <c r="D63" s="88"/>
      <c r="E63" s="84"/>
      <c r="F63" s="86" t="str">
        <f>INDEX(PT_DIFFERENTIATION_VTAR,MATCH(A63,PT_DIFFERENTIATION_VTAR_ID,0))</f>
        <v>Тариф на подвоз воды</v>
      </c>
      <c r="G63" s="53" t="str">
        <f>INDEX(PT_DIFFERENTIATION_NTAR,MATCH(B63,PT_DIFFERENTIATION_NTAR_ID,0))</f>
        <v/>
      </c>
      <c r="H63" s="54"/>
      <c r="I63" s="55"/>
      <c r="J63" s="56"/>
      <c r="K63" s="57"/>
      <c r="L63" s="54" t="s">
        <v>22</v>
      </c>
      <c r="M63" s="33"/>
      <c r="N63" s="59"/>
      <c r="O63" s="5"/>
      <c r="P63" s="5"/>
      <c r="AH63" s="4">
        <v>0</v>
      </c>
    </row>
    <row r="64" spans="1:34" s="4" customFormat="1" ht="18.75" hidden="1" customHeight="1">
      <c r="A64" s="8"/>
      <c r="B64" s="8"/>
      <c r="C64" s="49" t="s">
        <v>23</v>
      </c>
      <c r="D64" s="88"/>
      <c r="E64" s="84"/>
      <c r="F64" s="86"/>
      <c r="G64" s="53"/>
      <c r="H64" s="60"/>
      <c r="I64" s="37" t="s">
        <v>24</v>
      </c>
      <c r="J64" s="38"/>
      <c r="K64" s="60"/>
      <c r="L64" s="39"/>
      <c r="M64" s="33"/>
      <c r="N64" s="59"/>
      <c r="O64" s="5"/>
      <c r="P64" s="5"/>
      <c r="AH64" s="4">
        <v>0</v>
      </c>
    </row>
    <row r="65" spans="1:34" s="4" customFormat="1" ht="0.75" hidden="1" customHeight="1">
      <c r="A65" s="8"/>
      <c r="B65" s="8"/>
      <c r="C65" s="49" t="s">
        <v>31</v>
      </c>
      <c r="D65" s="88"/>
      <c r="E65" s="84"/>
      <c r="F65" s="86"/>
      <c r="G65" s="87"/>
      <c r="H65" s="60"/>
      <c r="I65" s="37"/>
      <c r="J65" s="38"/>
      <c r="K65" s="60"/>
      <c r="L65" s="39"/>
      <c r="M65" s="33"/>
      <c r="N65" s="59"/>
      <c r="O65" s="5"/>
      <c r="P65" s="5"/>
      <c r="AH65" s="4">
        <v>0</v>
      </c>
    </row>
    <row r="66" spans="1:34" s="4" customFormat="1" ht="18.75" hidden="1" customHeight="1">
      <c r="A66" s="8" t="s">
        <v>57</v>
      </c>
      <c r="B66" s="8" t="s">
        <v>58</v>
      </c>
      <c r="C66" s="49"/>
      <c r="D66" s="88"/>
      <c r="E66" s="84"/>
      <c r="F66" s="86" t="str">
        <f>INDEX(PT_DIFFERENTIATION_VTAR,MATCH(A66,PT_DIFFERENTIATION_VTAR_ID,0))</f>
        <v>Тариф на подключение (технологическое присоединение) к централизованной системе холодного водоснабжения</v>
      </c>
      <c r="G66" s="53" t="str">
        <f>INDEX(PT_DIFFERENTIATION_NTAR,MATCH(B66,PT_DIFFERENTIATION_NTAR_ID,0))</f>
        <v/>
      </c>
      <c r="H66" s="54"/>
      <c r="I66" s="55"/>
      <c r="J66" s="56"/>
      <c r="K66" s="57"/>
      <c r="L66" s="54" t="s">
        <v>22</v>
      </c>
      <c r="M66" s="33"/>
      <c r="N66" s="59"/>
      <c r="O66" s="5"/>
      <c r="P66" s="5"/>
      <c r="AH66" s="4">
        <v>0</v>
      </c>
    </row>
    <row r="67" spans="1:34" s="4" customFormat="1" ht="18.75" hidden="1" customHeight="1">
      <c r="A67" s="8"/>
      <c r="B67" s="8"/>
      <c r="C67" s="49" t="s">
        <v>23</v>
      </c>
      <c r="D67" s="88"/>
      <c r="E67" s="84"/>
      <c r="F67" s="86"/>
      <c r="G67" s="53"/>
      <c r="H67" s="60"/>
      <c r="I67" s="37" t="s">
        <v>24</v>
      </c>
      <c r="J67" s="38"/>
      <c r="K67" s="60"/>
      <c r="L67" s="39"/>
      <c r="M67" s="33"/>
      <c r="N67" s="59"/>
      <c r="O67" s="5"/>
      <c r="P67" s="5"/>
      <c r="AH67" s="4">
        <v>0</v>
      </c>
    </row>
    <row r="68" spans="1:34" s="4" customFormat="1" ht="0.75" hidden="1" customHeight="1">
      <c r="A68" s="8"/>
      <c r="B68" s="8"/>
      <c r="C68" s="49" t="s">
        <v>31</v>
      </c>
      <c r="D68" s="88"/>
      <c r="E68" s="84"/>
      <c r="F68" s="86"/>
      <c r="G68" s="87"/>
      <c r="H68" s="60"/>
      <c r="I68" s="37"/>
      <c r="J68" s="38"/>
      <c r="K68" s="60"/>
      <c r="L68" s="39"/>
      <c r="M68" s="33"/>
      <c r="N68" s="59"/>
      <c r="O68" s="5"/>
      <c r="P68" s="5"/>
      <c r="AH68" s="4">
        <v>0</v>
      </c>
    </row>
    <row r="69" spans="1:34" s="4" customFormat="1" ht="18.75" hidden="1" customHeight="1">
      <c r="A69" s="8" t="s">
        <v>59</v>
      </c>
      <c r="B69" s="8" t="s">
        <v>60</v>
      </c>
      <c r="C69" s="49"/>
      <c r="D69" s="88"/>
      <c r="E69" s="84"/>
      <c r="F69" s="86" t="str">
        <f>INDEX(PT_DIFFERENTIATION_VTAR,MATCH(A69,PT_DIFFERENTIATION_VTAR_ID,0))</f>
        <v>Тариф на горячую воду (горячее водоснабжение)</v>
      </c>
      <c r="G69" s="53" t="str">
        <f>INDEX(PT_DIFFERENTIATION_NTAR,MATCH(B69,PT_DIFFERENTIATION_NTAR_ID,0))</f>
        <v/>
      </c>
      <c r="H69" s="54"/>
      <c r="I69" s="55"/>
      <c r="J69" s="56"/>
      <c r="K69" s="57"/>
      <c r="L69" s="54" t="s">
        <v>22</v>
      </c>
      <c r="M69" s="33"/>
      <c r="N69" s="59"/>
      <c r="O69" s="5"/>
      <c r="P69" s="5"/>
      <c r="AH69" s="4">
        <v>0</v>
      </c>
    </row>
    <row r="70" spans="1:34" s="4" customFormat="1" ht="18.75" hidden="1" customHeight="1">
      <c r="A70" s="8"/>
      <c r="B70" s="8"/>
      <c r="C70" s="49" t="s">
        <v>23</v>
      </c>
      <c r="D70" s="88"/>
      <c r="E70" s="84"/>
      <c r="F70" s="86"/>
      <c r="G70" s="53"/>
      <c r="H70" s="60"/>
      <c r="I70" s="37" t="s">
        <v>24</v>
      </c>
      <c r="J70" s="38"/>
      <c r="K70" s="60"/>
      <c r="L70" s="39"/>
      <c r="M70" s="33"/>
      <c r="N70" s="59"/>
      <c r="O70" s="5"/>
      <c r="P70" s="5"/>
      <c r="AH70" s="4">
        <v>0</v>
      </c>
    </row>
    <row r="71" spans="1:34" s="4" customFormat="1" ht="0.75" hidden="1" customHeight="1">
      <c r="A71" s="8"/>
      <c r="B71" s="8"/>
      <c r="C71" s="49" t="s">
        <v>31</v>
      </c>
      <c r="D71" s="88"/>
      <c r="E71" s="84"/>
      <c r="F71" s="86"/>
      <c r="G71" s="87"/>
      <c r="H71" s="60"/>
      <c r="I71" s="37"/>
      <c r="J71" s="38"/>
      <c r="K71" s="60"/>
      <c r="L71" s="39"/>
      <c r="M71" s="33"/>
      <c r="N71" s="59"/>
      <c r="O71" s="5"/>
      <c r="P71" s="5"/>
      <c r="AH71" s="4">
        <v>0</v>
      </c>
    </row>
    <row r="72" spans="1:34" s="4" customFormat="1" ht="18.75" hidden="1" customHeight="1">
      <c r="A72" s="8" t="s">
        <v>61</v>
      </c>
      <c r="B72" s="8" t="s">
        <v>62</v>
      </c>
      <c r="C72" s="49"/>
      <c r="D72" s="88"/>
      <c r="E72" s="84"/>
      <c r="F72" s="86" t="str">
        <f>INDEX(PT_DIFFERENTIATION_VTAR,MATCH(A72,PT_DIFFERENTIATION_VTAR_ID,0))</f>
        <v>Тариф на транспортировку горячей воды</v>
      </c>
      <c r="G72" s="53" t="str">
        <f>INDEX(PT_DIFFERENTIATION_NTAR,MATCH(B72,PT_DIFFERENTIATION_NTAR_ID,0))</f>
        <v/>
      </c>
      <c r="H72" s="54"/>
      <c r="I72" s="55"/>
      <c r="J72" s="56"/>
      <c r="K72" s="57"/>
      <c r="L72" s="54" t="s">
        <v>22</v>
      </c>
      <c r="M72" s="33"/>
      <c r="N72" s="59"/>
      <c r="O72" s="5"/>
      <c r="P72" s="5"/>
      <c r="AH72" s="4">
        <v>0</v>
      </c>
    </row>
    <row r="73" spans="1:34" s="4" customFormat="1" ht="18.75" hidden="1" customHeight="1">
      <c r="A73" s="8"/>
      <c r="B73" s="8"/>
      <c r="C73" s="49" t="s">
        <v>23</v>
      </c>
      <c r="D73" s="88"/>
      <c r="E73" s="84"/>
      <c r="F73" s="86"/>
      <c r="G73" s="53"/>
      <c r="H73" s="60"/>
      <c r="I73" s="37" t="s">
        <v>24</v>
      </c>
      <c r="J73" s="38"/>
      <c r="K73" s="60"/>
      <c r="L73" s="39"/>
      <c r="M73" s="33"/>
      <c r="N73" s="59"/>
      <c r="O73" s="5"/>
      <c r="P73" s="5"/>
      <c r="AH73" s="4">
        <v>0</v>
      </c>
    </row>
    <row r="74" spans="1:34" s="4" customFormat="1" ht="0.75" hidden="1" customHeight="1">
      <c r="A74" s="8"/>
      <c r="B74" s="8"/>
      <c r="C74" s="49" t="s">
        <v>31</v>
      </c>
      <c r="D74" s="88"/>
      <c r="E74" s="84"/>
      <c r="F74" s="86"/>
      <c r="G74" s="87"/>
      <c r="H74" s="60"/>
      <c r="I74" s="37"/>
      <c r="J74" s="38"/>
      <c r="K74" s="60"/>
      <c r="L74" s="39"/>
      <c r="M74" s="33"/>
      <c r="N74" s="59"/>
      <c r="O74" s="5"/>
      <c r="P74" s="5"/>
      <c r="AH74" s="4">
        <v>0</v>
      </c>
    </row>
    <row r="75" spans="1:34" s="4" customFormat="1" ht="18.75" hidden="1" customHeight="1">
      <c r="A75" s="8" t="s">
        <v>63</v>
      </c>
      <c r="B75" s="8" t="s">
        <v>64</v>
      </c>
      <c r="C75" s="49"/>
      <c r="D75" s="88"/>
      <c r="E75" s="84"/>
      <c r="F75" s="86" t="str">
        <f>INDEX(PT_DIFFERENTIATION_VTAR,MATCH(A75,PT_DIFFERENTIATION_VTAR_ID,0))</f>
        <v>Тариф на подключение (технологическое присоединение) к централизованной системе горячего водоснабжения</v>
      </c>
      <c r="G75" s="53" t="str">
        <f>INDEX(PT_DIFFERENTIATION_NTAR,MATCH(B75,PT_DIFFERENTIATION_NTAR_ID,0))</f>
        <v/>
      </c>
      <c r="H75" s="54"/>
      <c r="I75" s="55"/>
      <c r="J75" s="56"/>
      <c r="K75" s="57"/>
      <c r="L75" s="54" t="s">
        <v>22</v>
      </c>
      <c r="M75" s="33"/>
      <c r="N75" s="59"/>
      <c r="O75" s="5"/>
      <c r="P75" s="5"/>
      <c r="AH75" s="4">
        <v>0</v>
      </c>
    </row>
    <row r="76" spans="1:34" s="4" customFormat="1" ht="18.75" hidden="1" customHeight="1">
      <c r="A76" s="8"/>
      <c r="B76" s="8"/>
      <c r="C76" s="49" t="s">
        <v>23</v>
      </c>
      <c r="D76" s="88"/>
      <c r="E76" s="84"/>
      <c r="F76" s="86"/>
      <c r="G76" s="53"/>
      <c r="H76" s="60"/>
      <c r="I76" s="37" t="s">
        <v>24</v>
      </c>
      <c r="J76" s="38"/>
      <c r="K76" s="60"/>
      <c r="L76" s="39"/>
      <c r="M76" s="33"/>
      <c r="N76" s="59"/>
      <c r="O76" s="5"/>
      <c r="P76" s="5"/>
      <c r="AH76" s="4">
        <v>0</v>
      </c>
    </row>
    <row r="77" spans="1:34" s="4" customFormat="1" ht="0.75" hidden="1" customHeight="1">
      <c r="A77" s="8"/>
      <c r="B77" s="8"/>
      <c r="C77" s="49" t="s">
        <v>31</v>
      </c>
      <c r="D77" s="88"/>
      <c r="E77" s="84"/>
      <c r="F77" s="86"/>
      <c r="G77" s="87"/>
      <c r="H77" s="60"/>
      <c r="I77" s="37"/>
      <c r="J77" s="38"/>
      <c r="K77" s="60"/>
      <c r="L77" s="39"/>
      <c r="M77" s="33"/>
      <c r="N77" s="59"/>
      <c r="O77" s="5"/>
      <c r="P77" s="5"/>
      <c r="AH77" s="4">
        <v>0</v>
      </c>
    </row>
    <row r="78" spans="1:34" s="4" customFormat="1" ht="18.75" hidden="1" customHeight="1">
      <c r="A78" s="8" t="s">
        <v>65</v>
      </c>
      <c r="B78" s="8" t="s">
        <v>66</v>
      </c>
      <c r="C78" s="49"/>
      <c r="D78" s="88"/>
      <c r="E78" s="84"/>
      <c r="F78" s="86" t="str">
        <f>INDEX(PT_DIFFERENTIATION_VTAR,MATCH(A78,PT_DIFFERENTIATION_VTAR_ID,0))</f>
        <v>Тариф на водоотведение</v>
      </c>
      <c r="G78" s="53" t="str">
        <f>INDEX(PT_DIFFERENTIATION_NTAR,MATCH(B78,PT_DIFFERENTIATION_NTAR_ID,0))</f>
        <v/>
      </c>
      <c r="H78" s="54"/>
      <c r="I78" s="55"/>
      <c r="J78" s="56"/>
      <c r="K78" s="57"/>
      <c r="L78" s="54" t="s">
        <v>22</v>
      </c>
      <c r="M78" s="33"/>
      <c r="N78" s="59"/>
      <c r="O78" s="5"/>
      <c r="P78" s="5"/>
      <c r="AH78" s="4">
        <v>0</v>
      </c>
    </row>
    <row r="79" spans="1:34" s="4" customFormat="1" ht="18.75" hidden="1" customHeight="1">
      <c r="A79" s="8"/>
      <c r="B79" s="8"/>
      <c r="C79" s="49" t="s">
        <v>23</v>
      </c>
      <c r="D79" s="88"/>
      <c r="E79" s="84"/>
      <c r="F79" s="86"/>
      <c r="G79" s="53"/>
      <c r="H79" s="60"/>
      <c r="I79" s="37" t="s">
        <v>24</v>
      </c>
      <c r="J79" s="38"/>
      <c r="K79" s="60"/>
      <c r="L79" s="39"/>
      <c r="M79" s="33"/>
      <c r="N79" s="59"/>
      <c r="O79" s="5"/>
      <c r="P79" s="5"/>
      <c r="AH79" s="4">
        <v>0</v>
      </c>
    </row>
    <row r="80" spans="1:34" s="4" customFormat="1" ht="0.75" hidden="1" customHeight="1">
      <c r="A80" s="8"/>
      <c r="B80" s="8"/>
      <c r="C80" s="49" t="s">
        <v>31</v>
      </c>
      <c r="D80" s="88"/>
      <c r="E80" s="84"/>
      <c r="F80" s="86"/>
      <c r="G80" s="87"/>
      <c r="H80" s="60"/>
      <c r="I80" s="37"/>
      <c r="J80" s="38"/>
      <c r="K80" s="60"/>
      <c r="L80" s="39"/>
      <c r="M80" s="33"/>
      <c r="N80" s="59"/>
      <c r="O80" s="5"/>
      <c r="P80" s="5"/>
      <c r="AH80" s="4">
        <v>0</v>
      </c>
    </row>
    <row r="81" spans="1:34" s="4" customFormat="1" ht="18.75" hidden="1" customHeight="1">
      <c r="A81" s="8" t="s">
        <v>67</v>
      </c>
      <c r="B81" s="8" t="s">
        <v>68</v>
      </c>
      <c r="C81" s="49"/>
      <c r="D81" s="88"/>
      <c r="E81" s="84"/>
      <c r="F81" s="86" t="str">
        <f>INDEX(PT_DIFFERENTIATION_VTAR,MATCH(A81,PT_DIFFERENTIATION_VTAR_ID,0))</f>
        <v>Тариф на транспортировку сточных вод</v>
      </c>
      <c r="G81" s="53" t="str">
        <f>INDEX(PT_DIFFERENTIATION_NTAR,MATCH(B81,PT_DIFFERENTIATION_NTAR_ID,0))</f>
        <v/>
      </c>
      <c r="H81" s="54"/>
      <c r="I81" s="55"/>
      <c r="J81" s="56"/>
      <c r="K81" s="57"/>
      <c r="L81" s="54" t="s">
        <v>22</v>
      </c>
      <c r="M81" s="33"/>
      <c r="N81" s="59"/>
      <c r="O81" s="5"/>
      <c r="P81" s="5"/>
      <c r="AH81" s="4">
        <v>0</v>
      </c>
    </row>
    <row r="82" spans="1:34" s="4" customFormat="1" ht="18.75" hidden="1" customHeight="1">
      <c r="A82" s="8"/>
      <c r="B82" s="8"/>
      <c r="C82" s="49" t="s">
        <v>23</v>
      </c>
      <c r="D82" s="88"/>
      <c r="E82" s="84"/>
      <c r="F82" s="86"/>
      <c r="G82" s="53"/>
      <c r="H82" s="60"/>
      <c r="I82" s="37" t="s">
        <v>24</v>
      </c>
      <c r="J82" s="38"/>
      <c r="K82" s="60"/>
      <c r="L82" s="39"/>
      <c r="M82" s="33"/>
      <c r="N82" s="59"/>
      <c r="O82" s="5"/>
      <c r="P82" s="5"/>
      <c r="AH82" s="4">
        <v>0</v>
      </c>
    </row>
    <row r="83" spans="1:34" s="4" customFormat="1" ht="0.75" hidden="1" customHeight="1">
      <c r="A83" s="8"/>
      <c r="B83" s="8"/>
      <c r="C83" s="49" t="s">
        <v>31</v>
      </c>
      <c r="D83" s="88"/>
      <c r="E83" s="84"/>
      <c r="F83" s="86"/>
      <c r="G83" s="87"/>
      <c r="H83" s="60"/>
      <c r="I83" s="37"/>
      <c r="J83" s="38"/>
      <c r="K83" s="60"/>
      <c r="L83" s="39"/>
      <c r="M83" s="33"/>
      <c r="N83" s="59"/>
      <c r="O83" s="5"/>
      <c r="P83" s="5"/>
      <c r="AH83" s="4">
        <v>0</v>
      </c>
    </row>
    <row r="84" spans="1:34" s="4" customFormat="1" ht="18.75" hidden="1" customHeight="1">
      <c r="A84" s="8" t="s">
        <v>69</v>
      </c>
      <c r="B84" s="8" t="s">
        <v>70</v>
      </c>
      <c r="C84" s="49"/>
      <c r="D84" s="88"/>
      <c r="E84" s="84"/>
      <c r="F84" s="86" t="str">
        <f>INDEX(PT_DIFFERENTIATION_VTAR,MATCH(A84,PT_DIFFERENTIATION_VTAR_ID,0))</f>
        <v>Тариф на подключение (технологическое присоединение) к централизованной системе водоотведения</v>
      </c>
      <c r="G84" s="53" t="str">
        <f>INDEX(PT_DIFFERENTIATION_NTAR,MATCH(B84,PT_DIFFERENTIATION_NTAR_ID,0))</f>
        <v/>
      </c>
      <c r="H84" s="54"/>
      <c r="I84" s="55"/>
      <c r="J84" s="56"/>
      <c r="K84" s="57"/>
      <c r="L84" s="54" t="s">
        <v>22</v>
      </c>
      <c r="M84" s="33"/>
      <c r="N84" s="59"/>
      <c r="O84" s="5"/>
      <c r="P84" s="5"/>
      <c r="AH84" s="4">
        <v>0</v>
      </c>
    </row>
    <row r="85" spans="1:34" s="4" customFormat="1" ht="18.75" hidden="1" customHeight="1">
      <c r="A85" s="8"/>
      <c r="B85" s="8"/>
      <c r="C85" s="49" t="s">
        <v>23</v>
      </c>
      <c r="D85" s="88"/>
      <c r="E85" s="84"/>
      <c r="F85" s="86"/>
      <c r="G85" s="53"/>
      <c r="H85" s="60"/>
      <c r="I85" s="37" t="s">
        <v>24</v>
      </c>
      <c r="J85" s="38"/>
      <c r="K85" s="60"/>
      <c r="L85" s="39"/>
      <c r="M85" s="33"/>
      <c r="N85" s="59"/>
      <c r="O85" s="5"/>
      <c r="P85" s="5"/>
      <c r="AH85" s="4">
        <v>0</v>
      </c>
    </row>
    <row r="86" spans="1:34" s="4" customFormat="1" ht="1.1499999999999999" customHeight="1">
      <c r="A86" s="8"/>
      <c r="B86" s="8"/>
      <c r="C86" s="49" t="s">
        <v>31</v>
      </c>
      <c r="D86" s="88"/>
      <c r="E86" s="84"/>
      <c r="F86" s="86"/>
      <c r="G86" s="87"/>
      <c r="H86" s="60"/>
      <c r="I86" s="37"/>
      <c r="J86" s="38"/>
      <c r="K86" s="60"/>
      <c r="L86" s="39"/>
      <c r="M86" s="33"/>
      <c r="N86" s="59"/>
      <c r="O86" s="5"/>
      <c r="P86" s="5"/>
      <c r="AH86" s="4">
        <v>1</v>
      </c>
    </row>
    <row r="87" spans="1:34" ht="19.899999999999999" customHeight="1">
      <c r="A87" s="8"/>
      <c r="B87" s="8"/>
      <c r="D87" s="14"/>
      <c r="E87" s="10" t="s">
        <v>12</v>
      </c>
      <c r="F87" s="81" t="str">
        <f>"Долгосрочные параметры регулирования (в случае если их установление предусмотрено выбранным методом регулирования тарифов в сфере "&amp;TEMPLATE_SPHERE_RUS&amp;")"</f>
        <v>Долгосрочные параметры регулирования (в случае если их установление предусмотрено выбранным методом регулирования тарифов в сфере теплоснабжения)</v>
      </c>
      <c r="G87" s="81"/>
      <c r="H87" s="81"/>
      <c r="I87" s="81"/>
      <c r="J87" s="81"/>
      <c r="K87" s="81"/>
      <c r="L87" s="81"/>
      <c r="M87" s="94"/>
      <c r="N87" s="59"/>
      <c r="AH87" s="4">
        <v>19</v>
      </c>
    </row>
    <row r="88" spans="1:34" ht="35.65" customHeight="1">
      <c r="A88" s="8"/>
      <c r="B88" s="8"/>
      <c r="D88" s="14"/>
      <c r="E88" s="95"/>
      <c r="F88" s="30" t="s">
        <v>22</v>
      </c>
      <c r="G88" s="30" t="s">
        <v>22</v>
      </c>
      <c r="H88" s="75" t="s">
        <v>22</v>
      </c>
      <c r="I88" s="76"/>
      <c r="J88" s="30" t="s">
        <v>22</v>
      </c>
      <c r="K88" s="30" t="s">
        <v>22</v>
      </c>
      <c r="L88" s="96" t="s">
        <v>71</v>
      </c>
      <c r="M88" s="97" t="s">
        <v>72</v>
      </c>
      <c r="N88" s="59"/>
      <c r="AH88" s="4">
        <v>34</v>
      </c>
    </row>
    <row r="89" spans="1:34" ht="19.899999999999999" customHeight="1">
      <c r="A89" s="8"/>
      <c r="B89" s="8"/>
      <c r="D89" s="14"/>
      <c r="E89" s="10" t="s">
        <v>14</v>
      </c>
      <c r="F89" s="81" t="s">
        <v>73</v>
      </c>
      <c r="G89" s="81"/>
      <c r="H89" s="81"/>
      <c r="I89" s="81"/>
      <c r="J89" s="81"/>
      <c r="K89" s="81"/>
      <c r="L89" s="81"/>
      <c r="M89" s="94"/>
      <c r="N89" s="59"/>
      <c r="AH89" s="4">
        <v>19</v>
      </c>
    </row>
    <row r="90" spans="1:34" s="4" customFormat="1" ht="60.75" hidden="1" customHeight="1">
      <c r="A90" s="8" t="s">
        <v>20</v>
      </c>
      <c r="B90" s="8" t="s">
        <v>21</v>
      </c>
      <c r="C90" s="49"/>
      <c r="D90" s="88"/>
      <c r="E90" s="84"/>
      <c r="F90" s="86" t="str">
        <f>INDEX(PT_DIFFERENTIATION_VTAR,MATCH(A90,PT_DIFFERENTIATION_VTAR_ID,0))</f>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
      <c r="G90" s="53" t="str">
        <f>INDEX(PT_DIFFERENTIATION_NTAR,MATCH(B90,PT_DIFFERENTIATION_NTAR_ID,0))</f>
        <v/>
      </c>
      <c r="H90" s="54"/>
      <c r="I90" s="55"/>
      <c r="J90" s="56"/>
      <c r="K90" s="61"/>
      <c r="L90" s="54" t="s">
        <v>22</v>
      </c>
      <c r="M90" s="32"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Даты начала и окончания срока действия тарифов указываются в виде «ДД.ММ.ГГГГ».
"&amp;"Величина необходимой валовой выручки указывается в колонке «Информация» в тыс. руб.В случае дифференциации необходимой валовой выручки по видам тарифов и (или) по срокам действия тарифов информация указывается в отдельных строках."</f>
        <v>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срока действия тарифов указываются в виде «ДД.ММ.ГГГГ».
Величина необходимой валовой выручки указывается в колонке «Информация» в тыс. руб.В случае дифференциации необходимой валовой выручки по видам тарифов и (или) по срокам действия тарифов информация указывается в отдельных строках.</v>
      </c>
      <c r="N90" s="59"/>
      <c r="O90" s="5"/>
      <c r="P90" s="5"/>
      <c r="AH90" s="4">
        <v>0</v>
      </c>
    </row>
    <row r="91" spans="1:34" s="4" customFormat="1" ht="18.75" hidden="1" customHeight="1">
      <c r="A91" s="8"/>
      <c r="B91" s="8"/>
      <c r="C91" s="49" t="s">
        <v>25</v>
      </c>
      <c r="D91" s="88"/>
      <c r="E91" s="84"/>
      <c r="F91" s="86"/>
      <c r="G91" s="53"/>
      <c r="H91" s="60"/>
      <c r="I91" s="37" t="s">
        <v>24</v>
      </c>
      <c r="J91" s="38"/>
      <c r="K91" s="60"/>
      <c r="L91" s="39"/>
      <c r="M91" s="33"/>
      <c r="N91" s="59"/>
      <c r="O91" s="5"/>
      <c r="P91" s="5"/>
      <c r="AH91" s="4">
        <v>0</v>
      </c>
    </row>
    <row r="92" spans="1:34" s="4" customFormat="1" ht="0.75" hidden="1" customHeight="1">
      <c r="A92" s="8"/>
      <c r="B92" s="8"/>
      <c r="C92" s="49" t="s">
        <v>74</v>
      </c>
      <c r="D92" s="88"/>
      <c r="E92" s="84"/>
      <c r="F92" s="86"/>
      <c r="G92" s="87"/>
      <c r="H92" s="60"/>
      <c r="I92" s="37"/>
      <c r="J92" s="38"/>
      <c r="K92" s="60"/>
      <c r="L92" s="39"/>
      <c r="M92" s="33"/>
      <c r="N92" s="59"/>
      <c r="O92" s="5"/>
      <c r="P92" s="5"/>
      <c r="AH92" s="4">
        <v>0</v>
      </c>
    </row>
    <row r="93" spans="1:34" s="4" customFormat="1" ht="45" customHeight="1">
      <c r="A93" s="8" t="s">
        <v>32</v>
      </c>
      <c r="B93" s="8" t="s">
        <v>33</v>
      </c>
      <c r="C93" s="49"/>
      <c r="D93" s="88"/>
      <c r="E93" s="84"/>
      <c r="F93" s="86" t="str">
        <f>INDEX(PT_DIFFERENTIATION_VTAR,MATCH(A93,PT_DIFFERENTIATION_VTAR_ID,0))</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G93" s="53" t="str">
        <f>INDEX(PT_DIFFERENTIATION_NTAR,MATCH(B93,PT_DIFFERENTIATION_NTAR_ID,0))</f>
        <v>Тариф на тепловую энергию с целью компенсации потерь</v>
      </c>
      <c r="H93" s="54"/>
      <c r="I93" s="55">
        <v>45658</v>
      </c>
      <c r="J93" s="56">
        <v>46022</v>
      </c>
      <c r="K93" s="61">
        <v>5064335.05</v>
      </c>
      <c r="L93" s="54" t="s">
        <v>22</v>
      </c>
      <c r="M93" s="40"/>
      <c r="N93" s="59"/>
      <c r="O93" s="5"/>
      <c r="P93" s="5"/>
      <c r="AH93" s="4">
        <v>0</v>
      </c>
    </row>
    <row r="94" spans="1:34" s="4" customFormat="1" ht="56.25" customHeight="1">
      <c r="A94" s="8"/>
      <c r="B94" s="8"/>
      <c r="C94" s="49"/>
      <c r="D94" s="91"/>
      <c r="E94" s="92"/>
      <c r="F94" s="92"/>
      <c r="G94" s="92"/>
      <c r="H94" s="30" t="s">
        <v>1</v>
      </c>
      <c r="I94" s="55">
        <v>46023</v>
      </c>
      <c r="J94" s="56">
        <v>46387</v>
      </c>
      <c r="K94" s="61">
        <v>5349565.05</v>
      </c>
      <c r="L94" s="54" t="s">
        <v>22</v>
      </c>
      <c r="M94" s="58"/>
      <c r="N94" s="59"/>
      <c r="O94" s="5"/>
      <c r="P94" s="5"/>
      <c r="AH94" s="4">
        <v>0</v>
      </c>
    </row>
    <row r="95" spans="1:34" s="4" customFormat="1" ht="56.25" customHeight="1">
      <c r="A95" s="8"/>
      <c r="B95" s="8"/>
      <c r="C95" s="49"/>
      <c r="D95" s="91"/>
      <c r="E95" s="92"/>
      <c r="F95" s="92"/>
      <c r="G95" s="92"/>
      <c r="H95" s="30" t="s">
        <v>1</v>
      </c>
      <c r="I95" s="55">
        <v>46388</v>
      </c>
      <c r="J95" s="56">
        <v>46752</v>
      </c>
      <c r="K95" s="61">
        <v>5247234.41</v>
      </c>
      <c r="L95" s="54" t="s">
        <v>22</v>
      </c>
      <c r="M95" s="58"/>
      <c r="N95" s="59"/>
      <c r="O95" s="5"/>
      <c r="P95" s="5"/>
      <c r="AH95" s="4">
        <v>0</v>
      </c>
    </row>
    <row r="96" spans="1:34" s="4" customFormat="1" ht="56.25" customHeight="1">
      <c r="A96" s="8"/>
      <c r="B96" s="8"/>
      <c r="C96" s="49"/>
      <c r="D96" s="91"/>
      <c r="E96" s="92"/>
      <c r="F96" s="92"/>
      <c r="G96" s="92"/>
      <c r="H96" s="30" t="s">
        <v>1</v>
      </c>
      <c r="I96" s="55">
        <v>46753</v>
      </c>
      <c r="J96" s="56">
        <v>47118</v>
      </c>
      <c r="K96" s="61">
        <v>5365630.32</v>
      </c>
      <c r="L96" s="54" t="s">
        <v>22</v>
      </c>
      <c r="M96" s="58"/>
      <c r="N96" s="59"/>
      <c r="O96" s="5"/>
      <c r="P96" s="5"/>
      <c r="AH96" s="4">
        <v>0</v>
      </c>
    </row>
    <row r="97" spans="1:34" s="4" customFormat="1" ht="18.75" customHeight="1">
      <c r="A97" s="8"/>
      <c r="B97" s="8"/>
      <c r="C97" s="49" t="s">
        <v>25</v>
      </c>
      <c r="D97" s="88"/>
      <c r="E97" s="84"/>
      <c r="F97" s="86"/>
      <c r="G97" s="53"/>
      <c r="H97" s="60"/>
      <c r="I97" s="37" t="s">
        <v>24</v>
      </c>
      <c r="J97" s="38"/>
      <c r="K97" s="60"/>
      <c r="L97" s="39"/>
      <c r="M97" s="98"/>
      <c r="N97" s="59"/>
      <c r="O97" s="5"/>
      <c r="P97" s="5"/>
      <c r="AH97" s="4">
        <v>0</v>
      </c>
    </row>
    <row r="98" spans="1:34" s="4" customFormat="1" ht="0.75" customHeight="1">
      <c r="A98" s="8"/>
      <c r="B98" s="8"/>
      <c r="C98" s="49" t="s">
        <v>74</v>
      </c>
      <c r="D98" s="88"/>
      <c r="E98" s="84"/>
      <c r="F98" s="86"/>
      <c r="G98" s="87"/>
      <c r="H98" s="60"/>
      <c r="I98" s="37"/>
      <c r="J98" s="38"/>
      <c r="K98" s="60"/>
      <c r="L98" s="39"/>
      <c r="M98" s="99"/>
      <c r="N98" s="59"/>
      <c r="O98" s="5"/>
      <c r="P98" s="5"/>
      <c r="AH98" s="4">
        <v>0</v>
      </c>
    </row>
    <row r="99" spans="1:34" s="4" customFormat="1" ht="45" hidden="1" customHeight="1">
      <c r="A99" s="8" t="s">
        <v>35</v>
      </c>
      <c r="B99" s="8" t="s">
        <v>36</v>
      </c>
      <c r="C99" s="49"/>
      <c r="D99" s="88"/>
      <c r="E99" s="84"/>
      <c r="F99" s="86" t="str">
        <f>INDEX(PT_DIFFERENTIATION_VTAR,MATCH(A99,PT_DIFFERENTIATION_VTAR_ID,0))</f>
        <v>Тарифы на теплоноситель, поставляемый теплоснабжающими организациями потребителям, другим теплоснабжающим организациям</v>
      </c>
      <c r="G99" s="53" t="str">
        <f>INDEX(PT_DIFFERENTIATION_NTAR,MATCH(B99,PT_DIFFERENTIATION_NTAR_ID,0))</f>
        <v/>
      </c>
      <c r="H99" s="54"/>
      <c r="I99" s="55"/>
      <c r="J99" s="56"/>
      <c r="K99" s="61"/>
      <c r="L99" s="54" t="s">
        <v>22</v>
      </c>
      <c r="M99" s="99"/>
      <c r="N99" s="59"/>
      <c r="O99" s="5"/>
      <c r="P99" s="5"/>
      <c r="AH99" s="4">
        <v>0</v>
      </c>
    </row>
    <row r="100" spans="1:34" s="4" customFormat="1" ht="18.75" hidden="1" customHeight="1">
      <c r="A100" s="8"/>
      <c r="B100" s="8"/>
      <c r="C100" s="49" t="s">
        <v>25</v>
      </c>
      <c r="D100" s="88"/>
      <c r="E100" s="84"/>
      <c r="F100" s="86"/>
      <c r="G100" s="53"/>
      <c r="H100" s="60"/>
      <c r="I100" s="37" t="s">
        <v>24</v>
      </c>
      <c r="J100" s="38"/>
      <c r="K100" s="60"/>
      <c r="L100" s="39"/>
      <c r="M100" s="99"/>
      <c r="N100" s="59"/>
      <c r="O100" s="5"/>
      <c r="P100" s="5"/>
      <c r="AH100" s="4">
        <v>0</v>
      </c>
    </row>
    <row r="101" spans="1:34" s="4" customFormat="1" ht="0.75" hidden="1" customHeight="1">
      <c r="A101" s="8"/>
      <c r="B101" s="8"/>
      <c r="C101" s="49" t="s">
        <v>74</v>
      </c>
      <c r="D101" s="88"/>
      <c r="E101" s="84"/>
      <c r="F101" s="86"/>
      <c r="G101" s="87"/>
      <c r="H101" s="60"/>
      <c r="I101" s="37"/>
      <c r="J101" s="38"/>
      <c r="K101" s="60"/>
      <c r="L101" s="39"/>
      <c r="M101" s="99"/>
      <c r="N101" s="59"/>
      <c r="O101" s="5"/>
      <c r="P101" s="5"/>
      <c r="AH101" s="4">
        <v>0</v>
      </c>
    </row>
    <row r="102" spans="1:34" s="4" customFormat="1" ht="45" hidden="1" customHeight="1">
      <c r="A102" s="8" t="s">
        <v>37</v>
      </c>
      <c r="B102" s="8" t="s">
        <v>38</v>
      </c>
      <c r="C102" s="49"/>
      <c r="D102" s="88"/>
      <c r="E102" s="84"/>
      <c r="F102" s="86" t="str">
        <f>INDEX(PT_DIFFERENTIATION_VTAR,MATCH(A102,PT_DIFFERENTIATION_VTAR_ID,0))</f>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
      <c r="G102" s="53" t="str">
        <f>INDEX(PT_DIFFERENTIATION_NTAR,MATCH(B102,PT_DIFFERENTIATION_NTAR_ID,0))</f>
        <v/>
      </c>
      <c r="H102" s="54"/>
      <c r="I102" s="55"/>
      <c r="J102" s="56"/>
      <c r="K102" s="61"/>
      <c r="L102" s="54" t="s">
        <v>22</v>
      </c>
      <c r="M102" s="99"/>
      <c r="N102" s="59"/>
      <c r="O102" s="5"/>
      <c r="P102" s="5"/>
      <c r="AH102" s="4">
        <v>0</v>
      </c>
    </row>
    <row r="103" spans="1:34" s="4" customFormat="1" ht="18.75" hidden="1" customHeight="1">
      <c r="A103" s="8"/>
      <c r="B103" s="8"/>
      <c r="C103" s="49" t="s">
        <v>25</v>
      </c>
      <c r="D103" s="88"/>
      <c r="E103" s="84"/>
      <c r="F103" s="86"/>
      <c r="G103" s="53"/>
      <c r="H103" s="60"/>
      <c r="I103" s="37" t="s">
        <v>24</v>
      </c>
      <c r="J103" s="38"/>
      <c r="K103" s="60"/>
      <c r="L103" s="39"/>
      <c r="M103" s="99"/>
      <c r="N103" s="59"/>
      <c r="O103" s="5"/>
      <c r="P103" s="5"/>
      <c r="AH103" s="4">
        <v>0</v>
      </c>
    </row>
    <row r="104" spans="1:34" s="4" customFormat="1" ht="0.75" hidden="1" customHeight="1">
      <c r="A104" s="8"/>
      <c r="B104" s="8"/>
      <c r="C104" s="49" t="s">
        <v>74</v>
      </c>
      <c r="D104" s="88"/>
      <c r="E104" s="84"/>
      <c r="F104" s="86"/>
      <c r="G104" s="87"/>
      <c r="H104" s="60"/>
      <c r="I104" s="37"/>
      <c r="J104" s="38"/>
      <c r="K104" s="60"/>
      <c r="L104" s="39"/>
      <c r="M104" s="99"/>
      <c r="N104" s="59"/>
      <c r="O104" s="5"/>
      <c r="P104" s="5"/>
      <c r="AH104" s="4">
        <v>0</v>
      </c>
    </row>
    <row r="105" spans="1:34" s="4" customFormat="1" ht="18.75" hidden="1" customHeight="1">
      <c r="A105" s="8" t="s">
        <v>39</v>
      </c>
      <c r="B105" s="8" t="s">
        <v>40</v>
      </c>
      <c r="C105" s="49"/>
      <c r="D105" s="88"/>
      <c r="E105" s="84"/>
      <c r="F105" s="86" t="str">
        <f>INDEX(PT_DIFFERENTIATION_VTAR,MATCH(A105,PT_DIFFERENTIATION_VTAR_ID,0))</f>
        <v>Тарифы на услуги по передаче тепловой энергии</v>
      </c>
      <c r="G105" s="53" t="str">
        <f>INDEX(PT_DIFFERENTIATION_NTAR,MATCH(B105,PT_DIFFERENTIATION_NTAR_ID,0))</f>
        <v/>
      </c>
      <c r="H105" s="54"/>
      <c r="I105" s="55"/>
      <c r="J105" s="56"/>
      <c r="K105" s="61"/>
      <c r="L105" s="54" t="s">
        <v>22</v>
      </c>
      <c r="M105" s="99"/>
      <c r="N105" s="59"/>
      <c r="O105" s="5"/>
      <c r="P105" s="5"/>
      <c r="AH105" s="4">
        <v>0</v>
      </c>
    </row>
    <row r="106" spans="1:34" s="4" customFormat="1" ht="18.75" hidden="1" customHeight="1">
      <c r="A106" s="8"/>
      <c r="B106" s="8"/>
      <c r="C106" s="49" t="s">
        <v>25</v>
      </c>
      <c r="D106" s="88"/>
      <c r="E106" s="84"/>
      <c r="F106" s="86"/>
      <c r="G106" s="53"/>
      <c r="H106" s="60"/>
      <c r="I106" s="37" t="s">
        <v>24</v>
      </c>
      <c r="J106" s="38"/>
      <c r="K106" s="60"/>
      <c r="L106" s="39"/>
      <c r="M106" s="99"/>
      <c r="N106" s="59"/>
      <c r="O106" s="5"/>
      <c r="P106" s="5"/>
      <c r="AH106" s="4">
        <v>0</v>
      </c>
    </row>
    <row r="107" spans="1:34" s="4" customFormat="1" ht="0.75" hidden="1" customHeight="1">
      <c r="A107" s="8"/>
      <c r="B107" s="8"/>
      <c r="C107" s="49" t="s">
        <v>74</v>
      </c>
      <c r="D107" s="88"/>
      <c r="E107" s="84"/>
      <c r="F107" s="86"/>
      <c r="G107" s="87"/>
      <c r="H107" s="60"/>
      <c r="I107" s="37"/>
      <c r="J107" s="38"/>
      <c r="K107" s="60"/>
      <c r="L107" s="39"/>
      <c r="M107" s="99"/>
      <c r="N107" s="59"/>
      <c r="O107" s="5"/>
      <c r="P107" s="5"/>
      <c r="AH107" s="4">
        <v>0</v>
      </c>
    </row>
    <row r="108" spans="1:34" s="4" customFormat="1" ht="18.75" hidden="1" customHeight="1">
      <c r="A108" s="8" t="s">
        <v>41</v>
      </c>
      <c r="B108" s="8" t="s">
        <v>42</v>
      </c>
      <c r="C108" s="49"/>
      <c r="D108" s="88"/>
      <c r="E108" s="84"/>
      <c r="F108" s="86" t="str">
        <f>INDEX(PT_DIFFERENTIATION_VTAR,MATCH(A108,PT_DIFFERENTIATION_VTAR_ID,0))</f>
        <v>Тарифы на услуги по передаче теплоносителя</v>
      </c>
      <c r="G108" s="53" t="str">
        <f>INDEX(PT_DIFFERENTIATION_NTAR,MATCH(B108,PT_DIFFERENTIATION_NTAR_ID,0))</f>
        <v/>
      </c>
      <c r="H108" s="54"/>
      <c r="I108" s="55"/>
      <c r="J108" s="56"/>
      <c r="K108" s="61"/>
      <c r="L108" s="54" t="s">
        <v>22</v>
      </c>
      <c r="M108" s="99"/>
      <c r="N108" s="59"/>
      <c r="O108" s="5"/>
      <c r="P108" s="5"/>
      <c r="AH108" s="4">
        <v>0</v>
      </c>
    </row>
    <row r="109" spans="1:34" s="4" customFormat="1" ht="18.75" hidden="1" customHeight="1">
      <c r="A109" s="8"/>
      <c r="B109" s="8"/>
      <c r="C109" s="49" t="s">
        <v>25</v>
      </c>
      <c r="D109" s="88"/>
      <c r="E109" s="84"/>
      <c r="F109" s="86"/>
      <c r="G109" s="53"/>
      <c r="H109" s="60"/>
      <c r="I109" s="37" t="s">
        <v>24</v>
      </c>
      <c r="J109" s="38"/>
      <c r="K109" s="60"/>
      <c r="L109" s="39"/>
      <c r="M109" s="99"/>
      <c r="N109" s="59"/>
      <c r="O109" s="5"/>
      <c r="P109" s="5"/>
      <c r="AH109" s="4">
        <v>0</v>
      </c>
    </row>
    <row r="110" spans="1:34" s="4" customFormat="1" ht="0.75" hidden="1" customHeight="1">
      <c r="A110" s="8"/>
      <c r="B110" s="8"/>
      <c r="C110" s="49" t="s">
        <v>74</v>
      </c>
      <c r="D110" s="88"/>
      <c r="E110" s="84"/>
      <c r="F110" s="86"/>
      <c r="G110" s="87"/>
      <c r="H110" s="60"/>
      <c r="I110" s="37"/>
      <c r="J110" s="38"/>
      <c r="K110" s="60"/>
      <c r="L110" s="39"/>
      <c r="M110" s="99"/>
      <c r="N110" s="59"/>
      <c r="O110" s="5"/>
      <c r="P110" s="5"/>
      <c r="AH110" s="4">
        <v>0</v>
      </c>
    </row>
    <row r="111" spans="1:34" s="4" customFormat="1" ht="18.75" hidden="1" customHeight="1">
      <c r="A111" s="8" t="s">
        <v>43</v>
      </c>
      <c r="B111" s="8" t="s">
        <v>44</v>
      </c>
      <c r="C111" s="49"/>
      <c r="D111" s="88"/>
      <c r="E111" s="84"/>
      <c r="F111" s="86" t="str">
        <f>INDEX(PT_DIFFERENTIATION_VTAR,MATCH(A111,PT_DIFFERENTIATION_VTAR_ID,0))</f>
        <v>Плата за услуги по поддержанию резервной тепловой мощности при отсутствии потребления тепловой энергии</v>
      </c>
      <c r="G111" s="53" t="str">
        <f>INDEX(PT_DIFFERENTIATION_NTAR,MATCH(B111,PT_DIFFERENTIATION_NTAR_ID,0))</f>
        <v/>
      </c>
      <c r="H111" s="54"/>
      <c r="I111" s="55"/>
      <c r="J111" s="56"/>
      <c r="K111" s="61"/>
      <c r="L111" s="54" t="s">
        <v>22</v>
      </c>
      <c r="M111" s="99"/>
      <c r="N111" s="59"/>
      <c r="O111" s="5"/>
      <c r="P111" s="5"/>
      <c r="AH111" s="4">
        <v>0</v>
      </c>
    </row>
    <row r="112" spans="1:34" s="4" customFormat="1" ht="18.75" hidden="1" customHeight="1">
      <c r="A112" s="8"/>
      <c r="B112" s="8"/>
      <c r="C112" s="49" t="s">
        <v>25</v>
      </c>
      <c r="D112" s="88"/>
      <c r="E112" s="84"/>
      <c r="F112" s="86"/>
      <c r="G112" s="53"/>
      <c r="H112" s="60"/>
      <c r="I112" s="37" t="s">
        <v>24</v>
      </c>
      <c r="J112" s="38"/>
      <c r="K112" s="60"/>
      <c r="L112" s="39"/>
      <c r="M112" s="99"/>
      <c r="N112" s="59"/>
      <c r="O112" s="5"/>
      <c r="P112" s="5"/>
      <c r="AH112" s="4">
        <v>0</v>
      </c>
    </row>
    <row r="113" spans="1:34" s="4" customFormat="1" ht="0.75" hidden="1" customHeight="1">
      <c r="A113" s="8"/>
      <c r="B113" s="8"/>
      <c r="C113" s="49" t="s">
        <v>74</v>
      </c>
      <c r="D113" s="88"/>
      <c r="E113" s="84"/>
      <c r="F113" s="86"/>
      <c r="G113" s="87"/>
      <c r="H113" s="60"/>
      <c r="I113" s="37"/>
      <c r="J113" s="38"/>
      <c r="K113" s="60"/>
      <c r="L113" s="39"/>
      <c r="M113" s="99"/>
      <c r="N113" s="59"/>
      <c r="O113" s="5"/>
      <c r="P113" s="5"/>
      <c r="AH113" s="4">
        <v>0</v>
      </c>
    </row>
    <row r="114" spans="1:34" s="4" customFormat="1" ht="18.75" hidden="1" customHeight="1">
      <c r="A114" s="8" t="s">
        <v>45</v>
      </c>
      <c r="B114" s="8" t="s">
        <v>46</v>
      </c>
      <c r="C114" s="49"/>
      <c r="D114" s="88"/>
      <c r="E114" s="84"/>
      <c r="F114" s="86" t="str">
        <f>INDEX(PT_DIFFERENTIATION_VTAR,MATCH(A114,PT_DIFFERENTIATION_VTAR_ID,0))</f>
        <v>Плата за подключение (технологическое присоединение) к системе теплоснабжения</v>
      </c>
      <c r="G114" s="53" t="str">
        <f>INDEX(PT_DIFFERENTIATION_NTAR,MATCH(B114,PT_DIFFERENTIATION_NTAR_ID,0))</f>
        <v/>
      </c>
      <c r="H114" s="54"/>
      <c r="I114" s="55"/>
      <c r="J114" s="56"/>
      <c r="K114" s="61"/>
      <c r="L114" s="54" t="s">
        <v>22</v>
      </c>
      <c r="M114" s="99"/>
      <c r="N114" s="59"/>
      <c r="O114" s="5"/>
      <c r="P114" s="5"/>
      <c r="AH114" s="4">
        <v>0</v>
      </c>
    </row>
    <row r="115" spans="1:34" s="4" customFormat="1" ht="18.75" hidden="1" customHeight="1">
      <c r="A115" s="8"/>
      <c r="B115" s="8"/>
      <c r="C115" s="49" t="s">
        <v>25</v>
      </c>
      <c r="D115" s="88"/>
      <c r="E115" s="84"/>
      <c r="F115" s="86"/>
      <c r="G115" s="53"/>
      <c r="H115" s="60"/>
      <c r="I115" s="37" t="s">
        <v>24</v>
      </c>
      <c r="J115" s="38"/>
      <c r="K115" s="60"/>
      <c r="L115" s="39"/>
      <c r="M115" s="99"/>
      <c r="N115" s="59"/>
      <c r="O115" s="5"/>
      <c r="P115" s="5"/>
      <c r="AH115" s="4">
        <v>0</v>
      </c>
    </row>
    <row r="116" spans="1:34" s="4" customFormat="1" ht="0.75" hidden="1" customHeight="1">
      <c r="A116" s="8"/>
      <c r="B116" s="8"/>
      <c r="C116" s="49" t="s">
        <v>74</v>
      </c>
      <c r="D116" s="88"/>
      <c r="E116" s="84"/>
      <c r="F116" s="86"/>
      <c r="G116" s="87"/>
      <c r="H116" s="60"/>
      <c r="I116" s="37"/>
      <c r="J116" s="38"/>
      <c r="K116" s="60"/>
      <c r="L116" s="39"/>
      <c r="M116" s="99"/>
      <c r="N116" s="59"/>
      <c r="O116" s="5"/>
      <c r="P116" s="5"/>
      <c r="AH116" s="4">
        <v>0</v>
      </c>
    </row>
    <row r="117" spans="1:34" s="4" customFormat="1" ht="18.75" hidden="1" customHeight="1">
      <c r="A117" s="8" t="s">
        <v>47</v>
      </c>
      <c r="B117" s="8" t="s">
        <v>48</v>
      </c>
      <c r="C117" s="49"/>
      <c r="D117" s="88"/>
      <c r="E117" s="84"/>
      <c r="F117" s="86" t="str">
        <f>INDEX(PT_DIFFERENTIATION_VTAR,MATCH(A117,PT_DIFFERENTIATION_VTAR_ID,0))</f>
        <v>Плата за подключение (технологическое присоединение) к системе теплоснабжения (индивидуальная)</v>
      </c>
      <c r="G117" s="53" t="str">
        <f>INDEX(PT_DIFFERENTIATION_NTAR,MATCH(B117,PT_DIFFERENTIATION_NTAR_ID,0))</f>
        <v/>
      </c>
      <c r="H117" s="54"/>
      <c r="I117" s="55"/>
      <c r="J117" s="56"/>
      <c r="K117" s="61"/>
      <c r="L117" s="54" t="s">
        <v>22</v>
      </c>
      <c r="M117" s="99"/>
      <c r="N117" s="59"/>
      <c r="O117" s="5"/>
      <c r="P117" s="5"/>
      <c r="AH117" s="4">
        <v>0</v>
      </c>
    </row>
    <row r="118" spans="1:34" s="4" customFormat="1" ht="18.75" hidden="1" customHeight="1">
      <c r="A118" s="8"/>
      <c r="B118" s="8"/>
      <c r="C118" s="49" t="s">
        <v>25</v>
      </c>
      <c r="D118" s="88"/>
      <c r="E118" s="84"/>
      <c r="F118" s="86"/>
      <c r="G118" s="53"/>
      <c r="H118" s="60"/>
      <c r="I118" s="37" t="s">
        <v>24</v>
      </c>
      <c r="J118" s="38"/>
      <c r="K118" s="60"/>
      <c r="L118" s="39"/>
      <c r="M118" s="99"/>
      <c r="N118" s="59"/>
      <c r="O118" s="5"/>
      <c r="P118" s="5"/>
      <c r="AH118" s="4">
        <v>0</v>
      </c>
    </row>
    <row r="119" spans="1:34" s="4" customFormat="1" ht="0.75" hidden="1" customHeight="1">
      <c r="A119" s="8"/>
      <c r="B119" s="8"/>
      <c r="C119" s="49" t="s">
        <v>74</v>
      </c>
      <c r="D119" s="88"/>
      <c r="E119" s="84"/>
      <c r="F119" s="86"/>
      <c r="G119" s="87"/>
      <c r="H119" s="60"/>
      <c r="I119" s="37"/>
      <c r="J119" s="38"/>
      <c r="K119" s="60"/>
      <c r="L119" s="39"/>
      <c r="M119" s="99"/>
      <c r="N119" s="59"/>
      <c r="O119" s="5"/>
      <c r="P119" s="5"/>
      <c r="AH119" s="4">
        <v>0</v>
      </c>
    </row>
    <row r="120" spans="1:34" s="4" customFormat="1" ht="18.75" hidden="1" customHeight="1">
      <c r="A120" s="8" t="s">
        <v>49</v>
      </c>
      <c r="B120" s="8" t="s">
        <v>50</v>
      </c>
      <c r="C120" s="49"/>
      <c r="D120" s="88"/>
      <c r="E120" s="84"/>
      <c r="F120" s="86" t="str">
        <f>INDEX(PT_DIFFERENTIATION_VTAR,MATCH(A120,PT_DIFFERENTIATION_VTAR_ID,0))</f>
        <v>Тариф на питьевую воду (питьевое водоснабжение)</v>
      </c>
      <c r="G120" s="53" t="str">
        <f>INDEX(PT_DIFFERENTIATION_NTAR,MATCH(B120,PT_DIFFERENTIATION_NTAR_ID,0))</f>
        <v/>
      </c>
      <c r="H120" s="54"/>
      <c r="I120" s="55"/>
      <c r="J120" s="56"/>
      <c r="K120" s="61"/>
      <c r="L120" s="54" t="s">
        <v>22</v>
      </c>
      <c r="M120" s="99"/>
      <c r="N120" s="59"/>
      <c r="O120" s="5"/>
      <c r="P120" s="5"/>
      <c r="AH120" s="4">
        <v>0</v>
      </c>
    </row>
    <row r="121" spans="1:34" s="4" customFormat="1" ht="18.75" hidden="1" customHeight="1">
      <c r="A121" s="8"/>
      <c r="B121" s="8"/>
      <c r="C121" s="49" t="s">
        <v>25</v>
      </c>
      <c r="D121" s="88"/>
      <c r="E121" s="84"/>
      <c r="F121" s="86"/>
      <c r="G121" s="53"/>
      <c r="H121" s="60"/>
      <c r="I121" s="37" t="s">
        <v>24</v>
      </c>
      <c r="J121" s="38"/>
      <c r="K121" s="60"/>
      <c r="L121" s="39"/>
      <c r="M121" s="99"/>
      <c r="N121" s="59"/>
      <c r="O121" s="5"/>
      <c r="P121" s="5"/>
      <c r="AH121" s="4">
        <v>0</v>
      </c>
    </row>
    <row r="122" spans="1:34" s="4" customFormat="1" ht="0.75" hidden="1" customHeight="1">
      <c r="A122" s="8"/>
      <c r="B122" s="8"/>
      <c r="C122" s="49" t="s">
        <v>74</v>
      </c>
      <c r="D122" s="88"/>
      <c r="E122" s="84"/>
      <c r="F122" s="86"/>
      <c r="G122" s="87"/>
      <c r="H122" s="60"/>
      <c r="I122" s="37"/>
      <c r="J122" s="38"/>
      <c r="K122" s="60"/>
      <c r="L122" s="39"/>
      <c r="M122" s="99"/>
      <c r="N122" s="59"/>
      <c r="O122" s="5"/>
      <c r="P122" s="5"/>
      <c r="AH122" s="4">
        <v>0</v>
      </c>
    </row>
    <row r="123" spans="1:34" s="4" customFormat="1" ht="18.75" hidden="1" customHeight="1">
      <c r="A123" s="8" t="s">
        <v>51</v>
      </c>
      <c r="B123" s="8" t="s">
        <v>52</v>
      </c>
      <c r="C123" s="49"/>
      <c r="D123" s="88"/>
      <c r="E123" s="84"/>
      <c r="F123" s="86" t="str">
        <f>INDEX(PT_DIFFERENTIATION_VTAR,MATCH(A123,PT_DIFFERENTIATION_VTAR_ID,0))</f>
        <v>Тариф на техническую воду</v>
      </c>
      <c r="G123" s="53" t="str">
        <f>INDEX(PT_DIFFERENTIATION_NTAR,MATCH(B123,PT_DIFFERENTIATION_NTAR_ID,0))</f>
        <v/>
      </c>
      <c r="H123" s="54"/>
      <c r="I123" s="55"/>
      <c r="J123" s="56"/>
      <c r="K123" s="61"/>
      <c r="L123" s="54" t="s">
        <v>22</v>
      </c>
      <c r="M123" s="99"/>
      <c r="N123" s="59"/>
      <c r="O123" s="5"/>
      <c r="P123" s="5"/>
      <c r="AH123" s="4">
        <v>0</v>
      </c>
    </row>
    <row r="124" spans="1:34" s="4" customFormat="1" ht="18.75" hidden="1" customHeight="1">
      <c r="A124" s="8"/>
      <c r="B124" s="8"/>
      <c r="C124" s="49" t="s">
        <v>25</v>
      </c>
      <c r="D124" s="88"/>
      <c r="E124" s="84"/>
      <c r="F124" s="86"/>
      <c r="G124" s="53"/>
      <c r="H124" s="60"/>
      <c r="I124" s="37" t="s">
        <v>24</v>
      </c>
      <c r="J124" s="38"/>
      <c r="K124" s="60"/>
      <c r="L124" s="39"/>
      <c r="M124" s="99"/>
      <c r="N124" s="59"/>
      <c r="O124" s="5"/>
      <c r="P124" s="5"/>
      <c r="AH124" s="4">
        <v>0</v>
      </c>
    </row>
    <row r="125" spans="1:34" s="4" customFormat="1" ht="0.75" hidden="1" customHeight="1">
      <c r="A125" s="8"/>
      <c r="B125" s="8"/>
      <c r="C125" s="49" t="s">
        <v>74</v>
      </c>
      <c r="D125" s="88"/>
      <c r="E125" s="84"/>
      <c r="F125" s="86"/>
      <c r="G125" s="87"/>
      <c r="H125" s="60"/>
      <c r="I125" s="37"/>
      <c r="J125" s="38"/>
      <c r="K125" s="60"/>
      <c r="L125" s="39"/>
      <c r="M125" s="99"/>
      <c r="N125" s="59"/>
      <c r="O125" s="5"/>
      <c r="P125" s="5"/>
      <c r="AH125" s="4">
        <v>0</v>
      </c>
    </row>
    <row r="126" spans="1:34" s="4" customFormat="1" ht="18.75" hidden="1" customHeight="1">
      <c r="A126" s="8" t="s">
        <v>53</v>
      </c>
      <c r="B126" s="8" t="s">
        <v>54</v>
      </c>
      <c r="C126" s="49"/>
      <c r="D126" s="88"/>
      <c r="E126" s="84"/>
      <c r="F126" s="86" t="str">
        <f>INDEX(PT_DIFFERENTIATION_VTAR,MATCH(A126,PT_DIFFERENTIATION_VTAR_ID,0))</f>
        <v>Тариф на транспортировку воды</v>
      </c>
      <c r="G126" s="53" t="str">
        <f>INDEX(PT_DIFFERENTIATION_NTAR,MATCH(B126,PT_DIFFERENTIATION_NTAR_ID,0))</f>
        <v/>
      </c>
      <c r="H126" s="54"/>
      <c r="I126" s="55"/>
      <c r="J126" s="56"/>
      <c r="K126" s="61"/>
      <c r="L126" s="54" t="s">
        <v>22</v>
      </c>
      <c r="M126" s="99"/>
      <c r="N126" s="59"/>
      <c r="O126" s="5"/>
      <c r="P126" s="5"/>
      <c r="AH126" s="4">
        <v>0</v>
      </c>
    </row>
    <row r="127" spans="1:34" s="4" customFormat="1" ht="18.75" hidden="1" customHeight="1">
      <c r="A127" s="8"/>
      <c r="B127" s="8"/>
      <c r="C127" s="49" t="s">
        <v>25</v>
      </c>
      <c r="D127" s="88"/>
      <c r="E127" s="84"/>
      <c r="F127" s="86"/>
      <c r="G127" s="53"/>
      <c r="H127" s="60"/>
      <c r="I127" s="37" t="s">
        <v>24</v>
      </c>
      <c r="J127" s="38"/>
      <c r="K127" s="60"/>
      <c r="L127" s="39"/>
      <c r="M127" s="99"/>
      <c r="N127" s="59"/>
      <c r="O127" s="5"/>
      <c r="P127" s="5"/>
      <c r="AH127" s="4">
        <v>0</v>
      </c>
    </row>
    <row r="128" spans="1:34" s="4" customFormat="1" ht="0.75" hidden="1" customHeight="1">
      <c r="A128" s="8"/>
      <c r="B128" s="8"/>
      <c r="C128" s="49" t="s">
        <v>74</v>
      </c>
      <c r="D128" s="88"/>
      <c r="E128" s="84"/>
      <c r="F128" s="86"/>
      <c r="G128" s="87"/>
      <c r="H128" s="60"/>
      <c r="I128" s="37"/>
      <c r="J128" s="38"/>
      <c r="K128" s="60"/>
      <c r="L128" s="39"/>
      <c r="M128" s="99"/>
      <c r="N128" s="59"/>
      <c r="O128" s="5"/>
      <c r="P128" s="5"/>
      <c r="AH128" s="4">
        <v>0</v>
      </c>
    </row>
    <row r="129" spans="1:34" s="4" customFormat="1" ht="18.75" hidden="1" customHeight="1">
      <c r="A129" s="8" t="s">
        <v>55</v>
      </c>
      <c r="B129" s="8" t="s">
        <v>56</v>
      </c>
      <c r="C129" s="49"/>
      <c r="D129" s="88"/>
      <c r="E129" s="84"/>
      <c r="F129" s="86" t="str">
        <f>INDEX(PT_DIFFERENTIATION_VTAR,MATCH(A129,PT_DIFFERENTIATION_VTAR_ID,0))</f>
        <v>Тариф на подвоз воды</v>
      </c>
      <c r="G129" s="53" t="str">
        <f>INDEX(PT_DIFFERENTIATION_NTAR,MATCH(B129,PT_DIFFERENTIATION_NTAR_ID,0))</f>
        <v/>
      </c>
      <c r="H129" s="54"/>
      <c r="I129" s="55"/>
      <c r="J129" s="56"/>
      <c r="K129" s="61"/>
      <c r="L129" s="54" t="s">
        <v>22</v>
      </c>
      <c r="M129" s="99"/>
      <c r="N129" s="59"/>
      <c r="O129" s="5"/>
      <c r="P129" s="5"/>
      <c r="AH129" s="4">
        <v>0</v>
      </c>
    </row>
    <row r="130" spans="1:34" s="4" customFormat="1" ht="18.75" hidden="1" customHeight="1">
      <c r="A130" s="8"/>
      <c r="B130" s="8"/>
      <c r="C130" s="49" t="s">
        <v>25</v>
      </c>
      <c r="D130" s="88"/>
      <c r="E130" s="84"/>
      <c r="F130" s="86"/>
      <c r="G130" s="53"/>
      <c r="H130" s="60"/>
      <c r="I130" s="37" t="s">
        <v>24</v>
      </c>
      <c r="J130" s="38"/>
      <c r="K130" s="60"/>
      <c r="L130" s="39"/>
      <c r="M130" s="99"/>
      <c r="N130" s="59"/>
      <c r="O130" s="5"/>
      <c r="P130" s="5"/>
      <c r="AH130" s="4">
        <v>0</v>
      </c>
    </row>
    <row r="131" spans="1:34" s="4" customFormat="1" ht="0.75" hidden="1" customHeight="1">
      <c r="A131" s="8"/>
      <c r="B131" s="8"/>
      <c r="C131" s="49" t="s">
        <v>74</v>
      </c>
      <c r="D131" s="88"/>
      <c r="E131" s="84"/>
      <c r="F131" s="86"/>
      <c r="G131" s="87"/>
      <c r="H131" s="60"/>
      <c r="I131" s="37"/>
      <c r="J131" s="38"/>
      <c r="K131" s="60"/>
      <c r="L131" s="39"/>
      <c r="M131" s="99"/>
      <c r="N131" s="59"/>
      <c r="O131" s="5"/>
      <c r="P131" s="5"/>
      <c r="AH131" s="4">
        <v>0</v>
      </c>
    </row>
    <row r="132" spans="1:34" s="4" customFormat="1" ht="18.75" hidden="1" customHeight="1">
      <c r="A132" s="8" t="s">
        <v>57</v>
      </c>
      <c r="B132" s="8" t="s">
        <v>58</v>
      </c>
      <c r="C132" s="49"/>
      <c r="D132" s="88"/>
      <c r="E132" s="84"/>
      <c r="F132" s="86" t="str">
        <f>INDEX(PT_DIFFERENTIATION_VTAR,MATCH(A132,PT_DIFFERENTIATION_VTAR_ID,0))</f>
        <v>Тариф на подключение (технологическое присоединение) к централизованной системе холодного водоснабжения</v>
      </c>
      <c r="G132" s="53" t="str">
        <f>INDEX(PT_DIFFERENTIATION_NTAR,MATCH(B132,PT_DIFFERENTIATION_NTAR_ID,0))</f>
        <v/>
      </c>
      <c r="H132" s="54"/>
      <c r="I132" s="55"/>
      <c r="J132" s="56"/>
      <c r="K132" s="61"/>
      <c r="L132" s="54" t="s">
        <v>22</v>
      </c>
      <c r="M132" s="99"/>
      <c r="N132" s="59"/>
      <c r="O132" s="5"/>
      <c r="P132" s="5"/>
      <c r="AH132" s="4">
        <v>0</v>
      </c>
    </row>
    <row r="133" spans="1:34" s="4" customFormat="1" ht="18.75" hidden="1" customHeight="1">
      <c r="A133" s="8"/>
      <c r="B133" s="8"/>
      <c r="C133" s="49" t="s">
        <v>25</v>
      </c>
      <c r="D133" s="88"/>
      <c r="E133" s="84"/>
      <c r="F133" s="86"/>
      <c r="G133" s="53"/>
      <c r="H133" s="60"/>
      <c r="I133" s="37" t="s">
        <v>24</v>
      </c>
      <c r="J133" s="38"/>
      <c r="K133" s="60"/>
      <c r="L133" s="39"/>
      <c r="M133" s="99"/>
      <c r="N133" s="59"/>
      <c r="O133" s="5"/>
      <c r="P133" s="5"/>
      <c r="AH133" s="4">
        <v>0</v>
      </c>
    </row>
    <row r="134" spans="1:34" s="4" customFormat="1" ht="0.75" hidden="1" customHeight="1">
      <c r="A134" s="8"/>
      <c r="B134" s="8"/>
      <c r="C134" s="49" t="s">
        <v>74</v>
      </c>
      <c r="D134" s="88"/>
      <c r="E134" s="84"/>
      <c r="F134" s="86"/>
      <c r="G134" s="87"/>
      <c r="H134" s="60"/>
      <c r="I134" s="37"/>
      <c r="J134" s="38"/>
      <c r="K134" s="60"/>
      <c r="L134" s="39"/>
      <c r="M134" s="99"/>
      <c r="N134" s="59"/>
      <c r="O134" s="5"/>
      <c r="P134" s="5"/>
      <c r="AH134" s="4">
        <v>0</v>
      </c>
    </row>
    <row r="135" spans="1:34" s="4" customFormat="1" ht="18.75" hidden="1" customHeight="1">
      <c r="A135" s="8" t="s">
        <v>59</v>
      </c>
      <c r="B135" s="8" t="s">
        <v>60</v>
      </c>
      <c r="C135" s="49"/>
      <c r="D135" s="88"/>
      <c r="E135" s="84"/>
      <c r="F135" s="86" t="str">
        <f>INDEX(PT_DIFFERENTIATION_VTAR,MATCH(A135,PT_DIFFERENTIATION_VTAR_ID,0))</f>
        <v>Тариф на горячую воду (горячее водоснабжение)</v>
      </c>
      <c r="G135" s="53" t="str">
        <f>INDEX(PT_DIFFERENTIATION_NTAR,MATCH(B135,PT_DIFFERENTIATION_NTAR_ID,0))</f>
        <v/>
      </c>
      <c r="H135" s="54"/>
      <c r="I135" s="55"/>
      <c r="J135" s="56"/>
      <c r="K135" s="61"/>
      <c r="L135" s="54" t="s">
        <v>22</v>
      </c>
      <c r="M135" s="99"/>
      <c r="N135" s="59"/>
      <c r="O135" s="5"/>
      <c r="P135" s="5"/>
      <c r="AH135" s="4">
        <v>0</v>
      </c>
    </row>
    <row r="136" spans="1:34" s="4" customFormat="1" ht="18.75" hidden="1" customHeight="1">
      <c r="A136" s="8"/>
      <c r="B136" s="8"/>
      <c r="C136" s="49" t="s">
        <v>25</v>
      </c>
      <c r="D136" s="88"/>
      <c r="E136" s="84"/>
      <c r="F136" s="86"/>
      <c r="G136" s="53"/>
      <c r="H136" s="60"/>
      <c r="I136" s="37" t="s">
        <v>24</v>
      </c>
      <c r="J136" s="38"/>
      <c r="K136" s="60"/>
      <c r="L136" s="39"/>
      <c r="M136" s="99"/>
      <c r="N136" s="59"/>
      <c r="O136" s="5"/>
      <c r="P136" s="5"/>
      <c r="AH136" s="4">
        <v>0</v>
      </c>
    </row>
    <row r="137" spans="1:34" s="4" customFormat="1" ht="0.75" hidden="1" customHeight="1">
      <c r="A137" s="8"/>
      <c r="B137" s="8"/>
      <c r="C137" s="49" t="s">
        <v>74</v>
      </c>
      <c r="D137" s="88"/>
      <c r="E137" s="84"/>
      <c r="F137" s="86"/>
      <c r="G137" s="87"/>
      <c r="H137" s="60"/>
      <c r="I137" s="37"/>
      <c r="J137" s="38"/>
      <c r="K137" s="60"/>
      <c r="L137" s="39"/>
      <c r="M137" s="99"/>
      <c r="N137" s="59"/>
      <c r="O137" s="5"/>
      <c r="P137" s="5"/>
      <c r="AH137" s="4">
        <v>0</v>
      </c>
    </row>
    <row r="138" spans="1:34" s="4" customFormat="1" ht="18.75" hidden="1" customHeight="1">
      <c r="A138" s="8" t="s">
        <v>61</v>
      </c>
      <c r="B138" s="8" t="s">
        <v>62</v>
      </c>
      <c r="C138" s="49"/>
      <c r="D138" s="88"/>
      <c r="E138" s="84"/>
      <c r="F138" s="86" t="str">
        <f>INDEX(PT_DIFFERENTIATION_VTAR,MATCH(A138,PT_DIFFERENTIATION_VTAR_ID,0))</f>
        <v>Тариф на транспортировку горячей воды</v>
      </c>
      <c r="G138" s="53" t="str">
        <f>INDEX(PT_DIFFERENTIATION_NTAR,MATCH(B138,PT_DIFFERENTIATION_NTAR_ID,0))</f>
        <v/>
      </c>
      <c r="H138" s="54"/>
      <c r="I138" s="55"/>
      <c r="J138" s="56"/>
      <c r="K138" s="61"/>
      <c r="L138" s="54" t="s">
        <v>22</v>
      </c>
      <c r="M138" s="99"/>
      <c r="N138" s="59"/>
      <c r="O138" s="5"/>
      <c r="P138" s="5"/>
      <c r="AH138" s="4">
        <v>0</v>
      </c>
    </row>
    <row r="139" spans="1:34" s="4" customFormat="1" ht="18.75" hidden="1" customHeight="1">
      <c r="A139" s="8"/>
      <c r="B139" s="8"/>
      <c r="C139" s="49" t="s">
        <v>25</v>
      </c>
      <c r="D139" s="88"/>
      <c r="E139" s="84"/>
      <c r="F139" s="86"/>
      <c r="G139" s="53"/>
      <c r="H139" s="60"/>
      <c r="I139" s="37" t="s">
        <v>24</v>
      </c>
      <c r="J139" s="38"/>
      <c r="K139" s="60"/>
      <c r="L139" s="39"/>
      <c r="M139" s="99"/>
      <c r="N139" s="59"/>
      <c r="O139" s="5"/>
      <c r="P139" s="5"/>
      <c r="AH139" s="4">
        <v>0</v>
      </c>
    </row>
    <row r="140" spans="1:34" s="4" customFormat="1" ht="0.75" hidden="1" customHeight="1">
      <c r="A140" s="8"/>
      <c r="B140" s="8"/>
      <c r="C140" s="49" t="s">
        <v>74</v>
      </c>
      <c r="D140" s="88"/>
      <c r="E140" s="84"/>
      <c r="F140" s="86"/>
      <c r="G140" s="87"/>
      <c r="H140" s="60"/>
      <c r="I140" s="37"/>
      <c r="J140" s="38"/>
      <c r="K140" s="60"/>
      <c r="L140" s="39"/>
      <c r="M140" s="99"/>
      <c r="N140" s="59"/>
      <c r="O140" s="5"/>
      <c r="P140" s="5"/>
      <c r="AH140" s="4">
        <v>0</v>
      </c>
    </row>
    <row r="141" spans="1:34" s="4" customFormat="1" ht="18.75" hidden="1" customHeight="1">
      <c r="A141" s="8" t="s">
        <v>63</v>
      </c>
      <c r="B141" s="8" t="s">
        <v>64</v>
      </c>
      <c r="C141" s="49"/>
      <c r="D141" s="88"/>
      <c r="E141" s="84"/>
      <c r="F141" s="86" t="str">
        <f>INDEX(PT_DIFFERENTIATION_VTAR,MATCH(A141,PT_DIFFERENTIATION_VTAR_ID,0))</f>
        <v>Тариф на подключение (технологическое присоединение) к централизованной системе горячего водоснабжения</v>
      </c>
      <c r="G141" s="53" t="str">
        <f>INDEX(PT_DIFFERENTIATION_NTAR,MATCH(B141,PT_DIFFERENTIATION_NTAR_ID,0))</f>
        <v/>
      </c>
      <c r="H141" s="54"/>
      <c r="I141" s="55"/>
      <c r="J141" s="56"/>
      <c r="K141" s="61"/>
      <c r="L141" s="54" t="s">
        <v>22</v>
      </c>
      <c r="M141" s="99"/>
      <c r="N141" s="59"/>
      <c r="O141" s="5"/>
      <c r="P141" s="5"/>
      <c r="AH141" s="4">
        <v>0</v>
      </c>
    </row>
    <row r="142" spans="1:34" s="4" customFormat="1" ht="18.75" hidden="1" customHeight="1">
      <c r="A142" s="8"/>
      <c r="B142" s="8"/>
      <c r="C142" s="49" t="s">
        <v>25</v>
      </c>
      <c r="D142" s="88"/>
      <c r="E142" s="84"/>
      <c r="F142" s="86"/>
      <c r="G142" s="53"/>
      <c r="H142" s="60"/>
      <c r="I142" s="37" t="s">
        <v>24</v>
      </c>
      <c r="J142" s="38"/>
      <c r="K142" s="60"/>
      <c r="L142" s="39"/>
      <c r="M142" s="99"/>
      <c r="N142" s="59"/>
      <c r="O142" s="5"/>
      <c r="P142" s="5"/>
      <c r="AH142" s="4">
        <v>0</v>
      </c>
    </row>
    <row r="143" spans="1:34" s="4" customFormat="1" ht="0.75" hidden="1" customHeight="1">
      <c r="A143" s="8"/>
      <c r="B143" s="8"/>
      <c r="C143" s="49" t="s">
        <v>74</v>
      </c>
      <c r="D143" s="88"/>
      <c r="E143" s="84"/>
      <c r="F143" s="86"/>
      <c r="G143" s="87"/>
      <c r="H143" s="60"/>
      <c r="I143" s="37"/>
      <c r="J143" s="38"/>
      <c r="K143" s="60"/>
      <c r="L143" s="39"/>
      <c r="M143" s="99"/>
      <c r="N143" s="59"/>
      <c r="O143" s="5"/>
      <c r="P143" s="5"/>
      <c r="AH143" s="4">
        <v>0</v>
      </c>
    </row>
    <row r="144" spans="1:34" s="4" customFormat="1" ht="18.75" hidden="1" customHeight="1">
      <c r="A144" s="8" t="s">
        <v>65</v>
      </c>
      <c r="B144" s="8" t="s">
        <v>66</v>
      </c>
      <c r="C144" s="49"/>
      <c r="D144" s="88"/>
      <c r="E144" s="84"/>
      <c r="F144" s="86" t="str">
        <f>INDEX(PT_DIFFERENTIATION_VTAR,MATCH(A144,PT_DIFFERENTIATION_VTAR_ID,0))</f>
        <v>Тариф на водоотведение</v>
      </c>
      <c r="G144" s="53" t="str">
        <f>INDEX(PT_DIFFERENTIATION_NTAR,MATCH(B144,PT_DIFFERENTIATION_NTAR_ID,0))</f>
        <v/>
      </c>
      <c r="H144" s="54"/>
      <c r="I144" s="55"/>
      <c r="J144" s="56"/>
      <c r="K144" s="61"/>
      <c r="L144" s="54" t="s">
        <v>22</v>
      </c>
      <c r="M144" s="99"/>
      <c r="N144" s="59"/>
      <c r="O144" s="5"/>
      <c r="P144" s="5"/>
      <c r="AH144" s="4">
        <v>0</v>
      </c>
    </row>
    <row r="145" spans="1:34" s="4" customFormat="1" ht="18.75" hidden="1" customHeight="1">
      <c r="A145" s="8"/>
      <c r="B145" s="8"/>
      <c r="C145" s="49" t="s">
        <v>25</v>
      </c>
      <c r="D145" s="88"/>
      <c r="E145" s="84"/>
      <c r="F145" s="86"/>
      <c r="G145" s="53"/>
      <c r="H145" s="60"/>
      <c r="I145" s="37" t="s">
        <v>24</v>
      </c>
      <c r="J145" s="38"/>
      <c r="K145" s="60"/>
      <c r="L145" s="39"/>
      <c r="M145" s="99"/>
      <c r="N145" s="59"/>
      <c r="O145" s="5"/>
      <c r="P145" s="5"/>
      <c r="AH145" s="4">
        <v>0</v>
      </c>
    </row>
    <row r="146" spans="1:34" s="4" customFormat="1" ht="0.75" hidden="1" customHeight="1">
      <c r="A146" s="8"/>
      <c r="B146" s="8"/>
      <c r="C146" s="49" t="s">
        <v>74</v>
      </c>
      <c r="D146" s="88"/>
      <c r="E146" s="84"/>
      <c r="F146" s="86"/>
      <c r="G146" s="87"/>
      <c r="H146" s="60"/>
      <c r="I146" s="37"/>
      <c r="J146" s="38"/>
      <c r="K146" s="60"/>
      <c r="L146" s="39"/>
      <c r="M146" s="99"/>
      <c r="N146" s="59"/>
      <c r="O146" s="5"/>
      <c r="P146" s="5"/>
      <c r="AH146" s="4">
        <v>0</v>
      </c>
    </row>
    <row r="147" spans="1:34" s="4" customFormat="1" ht="18.75" hidden="1" customHeight="1">
      <c r="A147" s="8" t="s">
        <v>67</v>
      </c>
      <c r="B147" s="8" t="s">
        <v>68</v>
      </c>
      <c r="C147" s="49"/>
      <c r="D147" s="88"/>
      <c r="E147" s="84"/>
      <c r="F147" s="86" t="str">
        <f>INDEX(PT_DIFFERENTIATION_VTAR,MATCH(A147,PT_DIFFERENTIATION_VTAR_ID,0))</f>
        <v>Тариф на транспортировку сточных вод</v>
      </c>
      <c r="G147" s="53" t="str">
        <f>INDEX(PT_DIFFERENTIATION_NTAR,MATCH(B147,PT_DIFFERENTIATION_NTAR_ID,0))</f>
        <v/>
      </c>
      <c r="H147" s="54"/>
      <c r="I147" s="55"/>
      <c r="J147" s="56"/>
      <c r="K147" s="61"/>
      <c r="L147" s="54" t="s">
        <v>22</v>
      </c>
      <c r="M147" s="99"/>
      <c r="N147" s="59"/>
      <c r="O147" s="5"/>
      <c r="P147" s="5"/>
      <c r="AH147" s="4">
        <v>0</v>
      </c>
    </row>
    <row r="148" spans="1:34" s="4" customFormat="1" ht="18.75" hidden="1" customHeight="1">
      <c r="A148" s="8"/>
      <c r="B148" s="8"/>
      <c r="C148" s="49" t="s">
        <v>25</v>
      </c>
      <c r="D148" s="88"/>
      <c r="E148" s="84"/>
      <c r="F148" s="86"/>
      <c r="G148" s="53"/>
      <c r="H148" s="60"/>
      <c r="I148" s="37" t="s">
        <v>24</v>
      </c>
      <c r="J148" s="38"/>
      <c r="K148" s="60"/>
      <c r="L148" s="39"/>
      <c r="M148" s="99"/>
      <c r="N148" s="59"/>
      <c r="O148" s="5"/>
      <c r="P148" s="5"/>
      <c r="AH148" s="4">
        <v>0</v>
      </c>
    </row>
    <row r="149" spans="1:34" s="4" customFormat="1" ht="0.75" hidden="1" customHeight="1">
      <c r="A149" s="8"/>
      <c r="B149" s="8"/>
      <c r="C149" s="49" t="s">
        <v>74</v>
      </c>
      <c r="D149" s="88"/>
      <c r="E149" s="84"/>
      <c r="F149" s="86"/>
      <c r="G149" s="87"/>
      <c r="H149" s="60"/>
      <c r="I149" s="37"/>
      <c r="J149" s="38"/>
      <c r="K149" s="60"/>
      <c r="L149" s="39"/>
      <c r="M149" s="99"/>
      <c r="N149" s="59"/>
      <c r="O149" s="5"/>
      <c r="P149" s="5"/>
      <c r="AH149" s="4">
        <v>0</v>
      </c>
    </row>
    <row r="150" spans="1:34" s="4" customFormat="1" ht="18.75" hidden="1" customHeight="1">
      <c r="A150" s="8" t="s">
        <v>69</v>
      </c>
      <c r="B150" s="8" t="s">
        <v>70</v>
      </c>
      <c r="C150" s="49"/>
      <c r="D150" s="88"/>
      <c r="E150" s="84"/>
      <c r="F150" s="86" t="str">
        <f>INDEX(PT_DIFFERENTIATION_VTAR,MATCH(A150,PT_DIFFERENTIATION_VTAR_ID,0))</f>
        <v>Тариф на подключение (технологическое присоединение) к централизованной системе водоотведения</v>
      </c>
      <c r="G150" s="53" t="str">
        <f>INDEX(PT_DIFFERENTIATION_NTAR,MATCH(B150,PT_DIFFERENTIATION_NTAR_ID,0))</f>
        <v/>
      </c>
      <c r="H150" s="54"/>
      <c r="I150" s="55"/>
      <c r="J150" s="56"/>
      <c r="K150" s="61"/>
      <c r="L150" s="54" t="s">
        <v>22</v>
      </c>
      <c r="M150" s="99"/>
      <c r="N150" s="59"/>
      <c r="O150" s="5"/>
      <c r="P150" s="5"/>
      <c r="AH150" s="4">
        <v>0</v>
      </c>
    </row>
    <row r="151" spans="1:34" s="4" customFormat="1" ht="18.75" hidden="1" customHeight="1">
      <c r="A151" s="8"/>
      <c r="B151" s="8"/>
      <c r="C151" s="49" t="s">
        <v>25</v>
      </c>
      <c r="D151" s="88"/>
      <c r="E151" s="84"/>
      <c r="F151" s="86"/>
      <c r="G151" s="53"/>
      <c r="H151" s="60"/>
      <c r="I151" s="37" t="s">
        <v>24</v>
      </c>
      <c r="J151" s="38"/>
      <c r="K151" s="60"/>
      <c r="L151" s="39"/>
      <c r="M151" s="99"/>
      <c r="N151" s="59"/>
      <c r="O151" s="5"/>
      <c r="P151" s="5"/>
      <c r="AH151" s="4">
        <v>0</v>
      </c>
    </row>
    <row r="152" spans="1:34" s="4" customFormat="1" ht="1.1499999999999999" customHeight="1">
      <c r="A152" s="8"/>
      <c r="B152" s="8"/>
      <c r="C152" s="49" t="s">
        <v>74</v>
      </c>
      <c r="D152" s="88"/>
      <c r="E152" s="84"/>
      <c r="F152" s="86"/>
      <c r="G152" s="87"/>
      <c r="H152" s="60"/>
      <c r="I152" s="37"/>
      <c r="J152" s="38"/>
      <c r="K152" s="60"/>
      <c r="L152" s="39"/>
      <c r="M152" s="99"/>
      <c r="N152" s="59"/>
      <c r="O152" s="5"/>
      <c r="P152" s="5"/>
      <c r="AH152" s="4">
        <v>1</v>
      </c>
    </row>
    <row r="153" spans="1:34" ht="19.899999999999999" customHeight="1">
      <c r="A153" s="8"/>
      <c r="B153" s="8"/>
      <c r="D153" s="14"/>
      <c r="E153" s="10" t="s">
        <v>16</v>
      </c>
      <c r="F153" s="81" t="str">
        <f>"Годовой объем "&amp;IF(TEMPLATE_SPHERE="HEAT","полезного отпуска тепловой энергии (теплоносителя)",IF(TEMPLATE_SPHERE="VOTV","принятых сточных вод","отпущенной "&amp;IF(TEMPLATE_SPHERE="COLDVSNA","потребителям воды","в сеть горячей воды")))</f>
        <v>Годовой объем полезного отпуска тепловой энергии (теплоносителя)</v>
      </c>
      <c r="G153" s="81"/>
      <c r="H153" s="81"/>
      <c r="I153" s="81"/>
      <c r="J153" s="81"/>
      <c r="K153" s="81"/>
      <c r="L153" s="81"/>
      <c r="M153" s="94"/>
      <c r="N153" s="59"/>
      <c r="AH153" s="4">
        <v>19</v>
      </c>
    </row>
    <row r="154" spans="1:34" s="4" customFormat="1" ht="60.75" hidden="1" customHeight="1">
      <c r="A154" s="8" t="s">
        <v>20</v>
      </c>
      <c r="B154" s="8" t="s">
        <v>21</v>
      </c>
      <c r="C154" s="49"/>
      <c r="D154" s="88"/>
      <c r="E154" s="84"/>
      <c r="F154" s="86" t="str">
        <f>INDEX(PT_DIFFERENTIATION_VTAR,MATCH(A154,PT_DIFFERENTIATION_VTAR_ID,0))</f>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
      <c r="G154" s="53" t="str">
        <f>INDEX(PT_DIFFERENTIATION_NTAR,MATCH(B154,PT_DIFFERENTIATION_NTAR_ID,0))</f>
        <v/>
      </c>
      <c r="H154" s="54"/>
      <c r="I154" s="55"/>
      <c r="J154" s="56"/>
      <c r="K154" s="61"/>
      <c r="L154" s="54" t="s">
        <v>22</v>
      </c>
      <c r="M154" s="32"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Даты начала и окончания срока действия тарифов указываются в виде «ДД.ММ.ГГГГ».
Величина годового объема "&amp;IF(TEMPLATE_SPHERE="HEAT","полезного отпуска тепловой энергии (теплоносителя)","отпущенной потребителям воды")&amp;" указывается в колонке «Информация» в тыс. "&amp;IF(TEMPLATE_SPHERE="HEAT","Гкал","куб. м.")&amp;"
В случае дифференциации "&amp;IF(TEMPLATE_SPHERE="HEAT","полезного отпуска тепловой энергии (теплоносителя)","отпущенной потребителям воды")&amp;" по видам тарифов и (или) по срокам действия тарифов информация указывается в отдельных строках."</f>
        <v>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срока действия тарифов указываются в виде «ДД.ММ.ГГГГ».
Величина годового объема полезного отпуска тепловой энергии (теплоносителя) указывается в колонке «Информация» в тыс. Гкал
В случае дифференциации полезного отпуска тепловой энергии (теплоносителя) по видам тарифов и (или) по срокам действия тарифов информация указывается в отдельных строках.</v>
      </c>
      <c r="N154" s="59"/>
      <c r="O154" s="5"/>
      <c r="P154" s="5"/>
      <c r="AH154" s="4">
        <v>0</v>
      </c>
    </row>
    <row r="155" spans="1:34" s="4" customFormat="1" ht="18.75" hidden="1" customHeight="1">
      <c r="A155" s="8"/>
      <c r="B155" s="8"/>
      <c r="C155" s="49" t="s">
        <v>25</v>
      </c>
      <c r="D155" s="88"/>
      <c r="E155" s="84"/>
      <c r="F155" s="86"/>
      <c r="G155" s="53"/>
      <c r="H155" s="60"/>
      <c r="I155" s="37" t="s">
        <v>24</v>
      </c>
      <c r="J155" s="38"/>
      <c r="K155" s="60"/>
      <c r="L155" s="39"/>
      <c r="M155" s="33"/>
      <c r="N155" s="59"/>
      <c r="O155" s="5"/>
      <c r="P155" s="5"/>
      <c r="AH155" s="4">
        <v>0</v>
      </c>
    </row>
    <row r="156" spans="1:34" s="4" customFormat="1" ht="0.75" hidden="1" customHeight="1">
      <c r="A156" s="8"/>
      <c r="B156" s="8"/>
      <c r="C156" s="49" t="s">
        <v>74</v>
      </c>
      <c r="D156" s="88"/>
      <c r="E156" s="84"/>
      <c r="F156" s="86"/>
      <c r="G156" s="87"/>
      <c r="H156" s="60"/>
      <c r="I156" s="37"/>
      <c r="J156" s="38"/>
      <c r="K156" s="60"/>
      <c r="L156" s="39"/>
      <c r="M156" s="33"/>
      <c r="N156" s="59"/>
      <c r="O156" s="5"/>
      <c r="P156" s="5"/>
      <c r="AH156" s="4">
        <v>0</v>
      </c>
    </row>
    <row r="157" spans="1:34" s="4" customFormat="1" ht="45" customHeight="1">
      <c r="A157" s="8" t="s">
        <v>32</v>
      </c>
      <c r="B157" s="8" t="s">
        <v>33</v>
      </c>
      <c r="C157" s="49"/>
      <c r="D157" s="88"/>
      <c r="E157" s="84"/>
      <c r="F157" s="86" t="str">
        <f>INDEX(PT_DIFFERENTIATION_VTAR,MATCH(A157,PT_DIFFERENTIATION_VTAR_ID,0))</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G157" s="53" t="str">
        <f>INDEX(PT_DIFFERENTIATION_NTAR,MATCH(B157,PT_DIFFERENTIATION_NTAR_ID,0))</f>
        <v>Тариф на тепловую энергию с целью компенсации потерь</v>
      </c>
      <c r="H157" s="54"/>
      <c r="I157" s="55">
        <v>45658</v>
      </c>
      <c r="J157" s="56">
        <v>46022</v>
      </c>
      <c r="K157" s="61">
        <v>2464.39</v>
      </c>
      <c r="L157" s="54" t="s">
        <v>22</v>
      </c>
      <c r="M157" s="40"/>
      <c r="N157" s="59"/>
      <c r="O157" s="5"/>
      <c r="P157" s="5"/>
      <c r="AH157" s="4">
        <v>0</v>
      </c>
    </row>
    <row r="158" spans="1:34" s="4" customFormat="1" ht="56.25" customHeight="1">
      <c r="A158" s="8"/>
      <c r="B158" s="8"/>
      <c r="C158" s="49"/>
      <c r="D158" s="91"/>
      <c r="E158" s="92"/>
      <c r="F158" s="92"/>
      <c r="G158" s="92"/>
      <c r="H158" s="30" t="s">
        <v>1</v>
      </c>
      <c r="I158" s="55">
        <v>46023</v>
      </c>
      <c r="J158" s="56">
        <v>46387</v>
      </c>
      <c r="K158" s="61">
        <v>2464.39</v>
      </c>
      <c r="L158" s="54" t="s">
        <v>22</v>
      </c>
      <c r="M158" s="58"/>
      <c r="N158" s="59"/>
      <c r="O158" s="5"/>
      <c r="P158" s="5"/>
      <c r="AH158" s="4">
        <v>0</v>
      </c>
    </row>
    <row r="159" spans="1:34" s="4" customFormat="1" ht="56.25" customHeight="1">
      <c r="A159" s="8"/>
      <c r="B159" s="8"/>
      <c r="C159" s="49"/>
      <c r="D159" s="91"/>
      <c r="E159" s="92"/>
      <c r="F159" s="92"/>
      <c r="G159" s="92"/>
      <c r="H159" s="30" t="s">
        <v>1</v>
      </c>
      <c r="I159" s="55">
        <v>46388</v>
      </c>
      <c r="J159" s="56">
        <v>46752</v>
      </c>
      <c r="K159" s="61">
        <v>2464.39</v>
      </c>
      <c r="L159" s="54" t="s">
        <v>22</v>
      </c>
      <c r="M159" s="58"/>
      <c r="N159" s="59"/>
      <c r="O159" s="5"/>
      <c r="P159" s="5"/>
      <c r="AH159" s="4">
        <v>0</v>
      </c>
    </row>
    <row r="160" spans="1:34" s="4" customFormat="1" ht="56.25" customHeight="1">
      <c r="A160" s="8"/>
      <c r="B160" s="8"/>
      <c r="C160" s="49"/>
      <c r="D160" s="91"/>
      <c r="E160" s="92"/>
      <c r="F160" s="92"/>
      <c r="G160" s="92"/>
      <c r="H160" s="30" t="s">
        <v>1</v>
      </c>
      <c r="I160" s="55">
        <v>46753</v>
      </c>
      <c r="J160" s="56">
        <v>47118</v>
      </c>
      <c r="K160" s="61">
        <v>2464.39</v>
      </c>
      <c r="L160" s="54" t="s">
        <v>22</v>
      </c>
      <c r="M160" s="58"/>
      <c r="N160" s="59"/>
      <c r="O160" s="5"/>
      <c r="P160" s="5"/>
      <c r="AH160" s="4">
        <v>0</v>
      </c>
    </row>
    <row r="161" spans="1:34" s="4" customFormat="1" ht="18.75" customHeight="1">
      <c r="A161" s="8"/>
      <c r="B161" s="8"/>
      <c r="C161" s="49" t="s">
        <v>25</v>
      </c>
      <c r="D161" s="88"/>
      <c r="E161" s="84"/>
      <c r="F161" s="86"/>
      <c r="G161" s="53"/>
      <c r="H161" s="60"/>
      <c r="I161" s="37" t="s">
        <v>24</v>
      </c>
      <c r="J161" s="38"/>
      <c r="K161" s="60"/>
      <c r="L161" s="39"/>
      <c r="M161" s="98"/>
      <c r="N161" s="59"/>
      <c r="O161" s="5"/>
      <c r="P161" s="5"/>
      <c r="AH161" s="4">
        <v>0</v>
      </c>
    </row>
    <row r="162" spans="1:34" s="4" customFormat="1" ht="0.75" customHeight="1">
      <c r="A162" s="8"/>
      <c r="B162" s="8"/>
      <c r="C162" s="49" t="s">
        <v>74</v>
      </c>
      <c r="D162" s="88"/>
      <c r="E162" s="84"/>
      <c r="F162" s="86"/>
      <c r="G162" s="87"/>
      <c r="H162" s="60"/>
      <c r="I162" s="37"/>
      <c r="J162" s="38"/>
      <c r="K162" s="60"/>
      <c r="L162" s="39"/>
      <c r="M162" s="99"/>
      <c r="N162" s="59"/>
      <c r="O162" s="5"/>
      <c r="P162" s="5"/>
      <c r="AH162" s="4">
        <v>0</v>
      </c>
    </row>
    <row r="163" spans="1:34" s="4" customFormat="1" ht="45" hidden="1" customHeight="1">
      <c r="A163" s="8" t="s">
        <v>35</v>
      </c>
      <c r="B163" s="8" t="s">
        <v>36</v>
      </c>
      <c r="C163" s="49"/>
      <c r="D163" s="88"/>
      <c r="E163" s="84"/>
      <c r="F163" s="86" t="str">
        <f>INDEX(PT_DIFFERENTIATION_VTAR,MATCH(A163,PT_DIFFERENTIATION_VTAR_ID,0))</f>
        <v>Тарифы на теплоноситель, поставляемый теплоснабжающими организациями потребителям, другим теплоснабжающим организациям</v>
      </c>
      <c r="G163" s="53" t="str">
        <f>INDEX(PT_DIFFERENTIATION_NTAR,MATCH(B163,PT_DIFFERENTIATION_NTAR_ID,0))</f>
        <v/>
      </c>
      <c r="H163" s="54"/>
      <c r="I163" s="55"/>
      <c r="J163" s="56"/>
      <c r="K163" s="61"/>
      <c r="L163" s="54" t="s">
        <v>22</v>
      </c>
      <c r="M163" s="99"/>
      <c r="N163" s="59"/>
      <c r="O163" s="5"/>
      <c r="P163" s="5"/>
      <c r="AH163" s="4">
        <v>0</v>
      </c>
    </row>
    <row r="164" spans="1:34" s="4" customFormat="1" ht="18.75" hidden="1" customHeight="1">
      <c r="A164" s="8"/>
      <c r="B164" s="8"/>
      <c r="C164" s="49" t="s">
        <v>25</v>
      </c>
      <c r="D164" s="88"/>
      <c r="E164" s="84"/>
      <c r="F164" s="86"/>
      <c r="G164" s="53"/>
      <c r="H164" s="60"/>
      <c r="I164" s="37" t="s">
        <v>24</v>
      </c>
      <c r="J164" s="38"/>
      <c r="K164" s="60"/>
      <c r="L164" s="39"/>
      <c r="M164" s="99"/>
      <c r="N164" s="59"/>
      <c r="O164" s="5"/>
      <c r="P164" s="5"/>
      <c r="AH164" s="4">
        <v>0</v>
      </c>
    </row>
    <row r="165" spans="1:34" s="4" customFormat="1" ht="0.75" hidden="1" customHeight="1">
      <c r="A165" s="8"/>
      <c r="B165" s="8"/>
      <c r="C165" s="49" t="s">
        <v>74</v>
      </c>
      <c r="D165" s="88"/>
      <c r="E165" s="84"/>
      <c r="F165" s="86"/>
      <c r="G165" s="87"/>
      <c r="H165" s="60"/>
      <c r="I165" s="37"/>
      <c r="J165" s="38"/>
      <c r="K165" s="60"/>
      <c r="L165" s="39"/>
      <c r="M165" s="99"/>
      <c r="N165" s="59"/>
      <c r="O165" s="5"/>
      <c r="P165" s="5"/>
      <c r="AH165" s="4">
        <v>0</v>
      </c>
    </row>
    <row r="166" spans="1:34" s="4" customFormat="1" ht="45" hidden="1" customHeight="1">
      <c r="A166" s="8" t="s">
        <v>37</v>
      </c>
      <c r="B166" s="8" t="s">
        <v>38</v>
      </c>
      <c r="C166" s="49"/>
      <c r="D166" s="88"/>
      <c r="E166" s="84"/>
      <c r="F166" s="86" t="str">
        <f>INDEX(PT_DIFFERENTIATION_VTAR,MATCH(A166,PT_DIFFERENTIATION_VTAR_ID,0))</f>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
      <c r="G166" s="53" t="str">
        <f>INDEX(PT_DIFFERENTIATION_NTAR,MATCH(B166,PT_DIFFERENTIATION_NTAR_ID,0))</f>
        <v/>
      </c>
      <c r="H166" s="54"/>
      <c r="I166" s="55"/>
      <c r="J166" s="56"/>
      <c r="K166" s="61"/>
      <c r="L166" s="54" t="s">
        <v>22</v>
      </c>
      <c r="M166" s="99"/>
      <c r="N166" s="59"/>
      <c r="O166" s="5"/>
      <c r="P166" s="5"/>
      <c r="AH166" s="4">
        <v>0</v>
      </c>
    </row>
    <row r="167" spans="1:34" s="4" customFormat="1" ht="18.75" hidden="1" customHeight="1">
      <c r="A167" s="8"/>
      <c r="B167" s="8"/>
      <c r="C167" s="49" t="s">
        <v>25</v>
      </c>
      <c r="D167" s="88"/>
      <c r="E167" s="84"/>
      <c r="F167" s="86"/>
      <c r="G167" s="53"/>
      <c r="H167" s="60"/>
      <c r="I167" s="37" t="s">
        <v>24</v>
      </c>
      <c r="J167" s="38"/>
      <c r="K167" s="60"/>
      <c r="L167" s="39"/>
      <c r="M167" s="99"/>
      <c r="N167" s="59"/>
      <c r="O167" s="5"/>
      <c r="P167" s="5"/>
      <c r="AH167" s="4">
        <v>0</v>
      </c>
    </row>
    <row r="168" spans="1:34" s="4" customFormat="1" ht="0.75" hidden="1" customHeight="1">
      <c r="A168" s="8"/>
      <c r="B168" s="8"/>
      <c r="C168" s="49" t="s">
        <v>74</v>
      </c>
      <c r="D168" s="88"/>
      <c r="E168" s="84"/>
      <c r="F168" s="86"/>
      <c r="G168" s="87"/>
      <c r="H168" s="60"/>
      <c r="I168" s="37"/>
      <c r="J168" s="38"/>
      <c r="K168" s="60"/>
      <c r="L168" s="39"/>
      <c r="M168" s="99"/>
      <c r="N168" s="59"/>
      <c r="O168" s="5"/>
      <c r="P168" s="5"/>
      <c r="AH168" s="4">
        <v>0</v>
      </c>
    </row>
    <row r="169" spans="1:34" s="4" customFormat="1" ht="18.75" hidden="1" customHeight="1">
      <c r="A169" s="8" t="s">
        <v>39</v>
      </c>
      <c r="B169" s="8" t="s">
        <v>40</v>
      </c>
      <c r="C169" s="49"/>
      <c r="D169" s="88"/>
      <c r="E169" s="84"/>
      <c r="F169" s="86" t="str">
        <f>INDEX(PT_DIFFERENTIATION_VTAR,MATCH(A169,PT_DIFFERENTIATION_VTAR_ID,0))</f>
        <v>Тарифы на услуги по передаче тепловой энергии</v>
      </c>
      <c r="G169" s="53" t="str">
        <f>INDEX(PT_DIFFERENTIATION_NTAR,MATCH(B169,PT_DIFFERENTIATION_NTAR_ID,0))</f>
        <v/>
      </c>
      <c r="H169" s="54"/>
      <c r="I169" s="55"/>
      <c r="J169" s="56"/>
      <c r="K169" s="61"/>
      <c r="L169" s="54" t="s">
        <v>22</v>
      </c>
      <c r="M169" s="99"/>
      <c r="N169" s="59"/>
      <c r="O169" s="5"/>
      <c r="P169" s="5"/>
      <c r="AH169" s="4">
        <v>0</v>
      </c>
    </row>
    <row r="170" spans="1:34" s="4" customFormat="1" ht="18.75" hidden="1" customHeight="1">
      <c r="A170" s="8"/>
      <c r="B170" s="8"/>
      <c r="C170" s="49" t="s">
        <v>25</v>
      </c>
      <c r="D170" s="88"/>
      <c r="E170" s="84"/>
      <c r="F170" s="86"/>
      <c r="G170" s="53"/>
      <c r="H170" s="60"/>
      <c r="I170" s="37" t="s">
        <v>24</v>
      </c>
      <c r="J170" s="38"/>
      <c r="K170" s="60"/>
      <c r="L170" s="39"/>
      <c r="M170" s="99"/>
      <c r="N170" s="59"/>
      <c r="O170" s="5"/>
      <c r="P170" s="5"/>
      <c r="AH170" s="4">
        <v>0</v>
      </c>
    </row>
    <row r="171" spans="1:34" s="4" customFormat="1" ht="0.75" hidden="1" customHeight="1">
      <c r="A171" s="8"/>
      <c r="B171" s="8"/>
      <c r="C171" s="49" t="s">
        <v>74</v>
      </c>
      <c r="D171" s="88"/>
      <c r="E171" s="84"/>
      <c r="F171" s="86"/>
      <c r="G171" s="87"/>
      <c r="H171" s="60"/>
      <c r="I171" s="37"/>
      <c r="J171" s="38"/>
      <c r="K171" s="60"/>
      <c r="L171" s="39"/>
      <c r="M171" s="99"/>
      <c r="N171" s="59"/>
      <c r="O171" s="5"/>
      <c r="P171" s="5"/>
      <c r="AH171" s="4">
        <v>0</v>
      </c>
    </row>
    <row r="172" spans="1:34" s="4" customFormat="1" ht="18.75" hidden="1" customHeight="1">
      <c r="A172" s="8" t="s">
        <v>41</v>
      </c>
      <c r="B172" s="8" t="s">
        <v>42</v>
      </c>
      <c r="C172" s="49"/>
      <c r="D172" s="88"/>
      <c r="E172" s="84"/>
      <c r="F172" s="86" t="str">
        <f>INDEX(PT_DIFFERENTIATION_VTAR,MATCH(A172,PT_DIFFERENTIATION_VTAR_ID,0))</f>
        <v>Тарифы на услуги по передаче теплоносителя</v>
      </c>
      <c r="G172" s="53" t="str">
        <f>INDEX(PT_DIFFERENTIATION_NTAR,MATCH(B172,PT_DIFFERENTIATION_NTAR_ID,0))</f>
        <v/>
      </c>
      <c r="H172" s="54"/>
      <c r="I172" s="55"/>
      <c r="J172" s="56"/>
      <c r="K172" s="61"/>
      <c r="L172" s="54" t="s">
        <v>22</v>
      </c>
      <c r="M172" s="99"/>
      <c r="N172" s="59"/>
      <c r="O172" s="5"/>
      <c r="P172" s="5"/>
      <c r="AH172" s="4">
        <v>0</v>
      </c>
    </row>
    <row r="173" spans="1:34" s="4" customFormat="1" ht="18.75" hidden="1" customHeight="1">
      <c r="A173" s="8"/>
      <c r="B173" s="8"/>
      <c r="C173" s="49" t="s">
        <v>25</v>
      </c>
      <c r="D173" s="88"/>
      <c r="E173" s="84"/>
      <c r="F173" s="86"/>
      <c r="G173" s="53"/>
      <c r="H173" s="60"/>
      <c r="I173" s="37" t="s">
        <v>24</v>
      </c>
      <c r="J173" s="38"/>
      <c r="K173" s="60"/>
      <c r="L173" s="39"/>
      <c r="M173" s="99"/>
      <c r="N173" s="59"/>
      <c r="O173" s="5"/>
      <c r="P173" s="5"/>
      <c r="AH173" s="4">
        <v>0</v>
      </c>
    </row>
    <row r="174" spans="1:34" s="4" customFormat="1" ht="0.75" hidden="1" customHeight="1">
      <c r="A174" s="8"/>
      <c r="B174" s="8"/>
      <c r="C174" s="49" t="s">
        <v>74</v>
      </c>
      <c r="D174" s="88"/>
      <c r="E174" s="84"/>
      <c r="F174" s="86"/>
      <c r="G174" s="87"/>
      <c r="H174" s="60"/>
      <c r="I174" s="37"/>
      <c r="J174" s="38"/>
      <c r="K174" s="60"/>
      <c r="L174" s="39"/>
      <c r="M174" s="99"/>
      <c r="N174" s="59"/>
      <c r="O174" s="5"/>
      <c r="P174" s="5"/>
      <c r="AH174" s="4">
        <v>0</v>
      </c>
    </row>
    <row r="175" spans="1:34" s="4" customFormat="1" ht="18.75" hidden="1" customHeight="1">
      <c r="A175" s="8" t="s">
        <v>43</v>
      </c>
      <c r="B175" s="8" t="s">
        <v>44</v>
      </c>
      <c r="C175" s="49"/>
      <c r="D175" s="88"/>
      <c r="E175" s="84"/>
      <c r="F175" s="86" t="str">
        <f>INDEX(PT_DIFFERENTIATION_VTAR,MATCH(A175,PT_DIFFERENTIATION_VTAR_ID,0))</f>
        <v>Плата за услуги по поддержанию резервной тепловой мощности при отсутствии потребления тепловой энергии</v>
      </c>
      <c r="G175" s="53" t="str">
        <f>INDEX(PT_DIFFERENTIATION_NTAR,MATCH(B175,PT_DIFFERENTIATION_NTAR_ID,0))</f>
        <v/>
      </c>
      <c r="H175" s="54"/>
      <c r="I175" s="55"/>
      <c r="J175" s="56"/>
      <c r="K175" s="61"/>
      <c r="L175" s="54" t="s">
        <v>22</v>
      </c>
      <c r="M175" s="99"/>
      <c r="N175" s="59"/>
      <c r="O175" s="5"/>
      <c r="P175" s="5"/>
      <c r="AH175" s="4">
        <v>0</v>
      </c>
    </row>
    <row r="176" spans="1:34" s="4" customFormat="1" ht="18.75" hidden="1" customHeight="1">
      <c r="A176" s="8"/>
      <c r="B176" s="8"/>
      <c r="C176" s="49" t="s">
        <v>25</v>
      </c>
      <c r="D176" s="88"/>
      <c r="E176" s="84"/>
      <c r="F176" s="86"/>
      <c r="G176" s="53"/>
      <c r="H176" s="60"/>
      <c r="I176" s="37" t="s">
        <v>24</v>
      </c>
      <c r="J176" s="38"/>
      <c r="K176" s="60"/>
      <c r="L176" s="39"/>
      <c r="M176" s="99"/>
      <c r="N176" s="59"/>
      <c r="O176" s="5"/>
      <c r="P176" s="5"/>
      <c r="AH176" s="4">
        <v>0</v>
      </c>
    </row>
    <row r="177" spans="1:34" s="4" customFormat="1" ht="0.75" hidden="1" customHeight="1">
      <c r="A177" s="8"/>
      <c r="B177" s="8"/>
      <c r="C177" s="49" t="s">
        <v>74</v>
      </c>
      <c r="D177" s="88"/>
      <c r="E177" s="84"/>
      <c r="F177" s="86"/>
      <c r="G177" s="87"/>
      <c r="H177" s="60"/>
      <c r="I177" s="37"/>
      <c r="J177" s="38"/>
      <c r="K177" s="60"/>
      <c r="L177" s="39"/>
      <c r="M177" s="99"/>
      <c r="N177" s="59"/>
      <c r="O177" s="5"/>
      <c r="P177" s="5"/>
      <c r="AH177" s="4">
        <v>0</v>
      </c>
    </row>
    <row r="178" spans="1:34" s="4" customFormat="1" ht="18.75" hidden="1" customHeight="1">
      <c r="A178" s="8" t="s">
        <v>45</v>
      </c>
      <c r="B178" s="8" t="s">
        <v>46</v>
      </c>
      <c r="C178" s="49"/>
      <c r="D178" s="88"/>
      <c r="E178" s="84"/>
      <c r="F178" s="86" t="str">
        <f>INDEX(PT_DIFFERENTIATION_VTAR,MATCH(A178,PT_DIFFERENTIATION_VTAR_ID,0))</f>
        <v>Плата за подключение (технологическое присоединение) к системе теплоснабжения</v>
      </c>
      <c r="G178" s="53" t="str">
        <f>INDEX(PT_DIFFERENTIATION_NTAR,MATCH(B178,PT_DIFFERENTIATION_NTAR_ID,0))</f>
        <v/>
      </c>
      <c r="H178" s="54"/>
      <c r="I178" s="55"/>
      <c r="J178" s="56"/>
      <c r="K178" s="61"/>
      <c r="L178" s="54" t="s">
        <v>22</v>
      </c>
      <c r="M178" s="99"/>
      <c r="N178" s="59"/>
      <c r="O178" s="5"/>
      <c r="P178" s="5"/>
      <c r="AH178" s="4">
        <v>0</v>
      </c>
    </row>
    <row r="179" spans="1:34" s="4" customFormat="1" ht="18.75" hidden="1" customHeight="1">
      <c r="A179" s="8"/>
      <c r="B179" s="8"/>
      <c r="C179" s="49" t="s">
        <v>25</v>
      </c>
      <c r="D179" s="88"/>
      <c r="E179" s="84"/>
      <c r="F179" s="86"/>
      <c r="G179" s="53"/>
      <c r="H179" s="60"/>
      <c r="I179" s="37" t="s">
        <v>24</v>
      </c>
      <c r="J179" s="38"/>
      <c r="K179" s="60"/>
      <c r="L179" s="39"/>
      <c r="M179" s="99"/>
      <c r="N179" s="59"/>
      <c r="O179" s="5"/>
      <c r="P179" s="5"/>
      <c r="AH179" s="4">
        <v>0</v>
      </c>
    </row>
    <row r="180" spans="1:34" s="4" customFormat="1" ht="0.75" hidden="1" customHeight="1">
      <c r="A180" s="8"/>
      <c r="B180" s="8"/>
      <c r="C180" s="49" t="s">
        <v>74</v>
      </c>
      <c r="D180" s="88"/>
      <c r="E180" s="84"/>
      <c r="F180" s="86"/>
      <c r="G180" s="87"/>
      <c r="H180" s="60"/>
      <c r="I180" s="37"/>
      <c r="J180" s="38"/>
      <c r="K180" s="60"/>
      <c r="L180" s="39"/>
      <c r="M180" s="99"/>
      <c r="N180" s="59"/>
      <c r="O180" s="5"/>
      <c r="P180" s="5"/>
      <c r="AH180" s="4">
        <v>0</v>
      </c>
    </row>
    <row r="181" spans="1:34" s="4" customFormat="1" ht="18.75" hidden="1" customHeight="1">
      <c r="A181" s="8" t="s">
        <v>47</v>
      </c>
      <c r="B181" s="8" t="s">
        <v>48</v>
      </c>
      <c r="C181" s="49"/>
      <c r="D181" s="88"/>
      <c r="E181" s="84"/>
      <c r="F181" s="86" t="str">
        <f>INDEX(PT_DIFFERENTIATION_VTAR,MATCH(A181,PT_DIFFERENTIATION_VTAR_ID,0))</f>
        <v>Плата за подключение (технологическое присоединение) к системе теплоснабжения (индивидуальная)</v>
      </c>
      <c r="G181" s="53" t="str">
        <f>INDEX(PT_DIFFERENTIATION_NTAR,MATCH(B181,PT_DIFFERENTIATION_NTAR_ID,0))</f>
        <v/>
      </c>
      <c r="H181" s="54"/>
      <c r="I181" s="55"/>
      <c r="J181" s="56"/>
      <c r="K181" s="61"/>
      <c r="L181" s="54" t="s">
        <v>22</v>
      </c>
      <c r="M181" s="99"/>
      <c r="N181" s="59"/>
      <c r="O181" s="5"/>
      <c r="P181" s="5"/>
      <c r="AH181" s="4">
        <v>0</v>
      </c>
    </row>
    <row r="182" spans="1:34" s="4" customFormat="1" ht="18.75" hidden="1" customHeight="1">
      <c r="A182" s="8"/>
      <c r="B182" s="8"/>
      <c r="C182" s="49" t="s">
        <v>25</v>
      </c>
      <c r="D182" s="88"/>
      <c r="E182" s="84"/>
      <c r="F182" s="86"/>
      <c r="G182" s="53"/>
      <c r="H182" s="60"/>
      <c r="I182" s="37" t="s">
        <v>24</v>
      </c>
      <c r="J182" s="38"/>
      <c r="K182" s="60"/>
      <c r="L182" s="39"/>
      <c r="M182" s="99"/>
      <c r="N182" s="59"/>
      <c r="O182" s="5"/>
      <c r="P182" s="5"/>
      <c r="AH182" s="4">
        <v>0</v>
      </c>
    </row>
    <row r="183" spans="1:34" s="4" customFormat="1" ht="0.75" hidden="1" customHeight="1">
      <c r="A183" s="8"/>
      <c r="B183" s="8"/>
      <c r="C183" s="49" t="s">
        <v>74</v>
      </c>
      <c r="D183" s="88"/>
      <c r="E183" s="84"/>
      <c r="F183" s="86"/>
      <c r="G183" s="87"/>
      <c r="H183" s="60"/>
      <c r="I183" s="37"/>
      <c r="J183" s="38"/>
      <c r="K183" s="60"/>
      <c r="L183" s="39"/>
      <c r="M183" s="99"/>
      <c r="N183" s="59"/>
      <c r="O183" s="5"/>
      <c r="P183" s="5"/>
      <c r="AH183" s="4">
        <v>0</v>
      </c>
    </row>
    <row r="184" spans="1:34" s="4" customFormat="1" ht="18.75" hidden="1" customHeight="1">
      <c r="A184" s="8" t="s">
        <v>49</v>
      </c>
      <c r="B184" s="8" t="s">
        <v>50</v>
      </c>
      <c r="C184" s="49"/>
      <c r="D184" s="88"/>
      <c r="E184" s="84"/>
      <c r="F184" s="86" t="str">
        <f>INDEX(PT_DIFFERENTIATION_VTAR,MATCH(A184,PT_DIFFERENTIATION_VTAR_ID,0))</f>
        <v>Тариф на питьевую воду (питьевое водоснабжение)</v>
      </c>
      <c r="G184" s="53" t="str">
        <f>INDEX(PT_DIFFERENTIATION_NTAR,MATCH(B184,PT_DIFFERENTIATION_NTAR_ID,0))</f>
        <v/>
      </c>
      <c r="H184" s="54"/>
      <c r="I184" s="55"/>
      <c r="J184" s="56"/>
      <c r="K184" s="61"/>
      <c r="L184" s="54" t="s">
        <v>22</v>
      </c>
      <c r="M184" s="99"/>
      <c r="N184" s="59"/>
      <c r="O184" s="5"/>
      <c r="P184" s="5"/>
      <c r="AH184" s="4">
        <v>0</v>
      </c>
    </row>
    <row r="185" spans="1:34" s="4" customFormat="1" ht="18.75" hidden="1" customHeight="1">
      <c r="A185" s="8"/>
      <c r="B185" s="8"/>
      <c r="C185" s="49" t="s">
        <v>25</v>
      </c>
      <c r="D185" s="88"/>
      <c r="E185" s="84"/>
      <c r="F185" s="86"/>
      <c r="G185" s="53"/>
      <c r="H185" s="60"/>
      <c r="I185" s="37" t="s">
        <v>24</v>
      </c>
      <c r="J185" s="38"/>
      <c r="K185" s="60"/>
      <c r="L185" s="39"/>
      <c r="M185" s="99"/>
      <c r="N185" s="59"/>
      <c r="O185" s="5"/>
      <c r="P185" s="5"/>
      <c r="AH185" s="4">
        <v>0</v>
      </c>
    </row>
    <row r="186" spans="1:34" s="4" customFormat="1" ht="0.75" hidden="1" customHeight="1">
      <c r="A186" s="8"/>
      <c r="B186" s="8"/>
      <c r="C186" s="49" t="s">
        <v>74</v>
      </c>
      <c r="D186" s="88"/>
      <c r="E186" s="84"/>
      <c r="F186" s="86"/>
      <c r="G186" s="87"/>
      <c r="H186" s="60"/>
      <c r="I186" s="37"/>
      <c r="J186" s="38"/>
      <c r="K186" s="60"/>
      <c r="L186" s="39"/>
      <c r="M186" s="99"/>
      <c r="N186" s="59"/>
      <c r="O186" s="5"/>
      <c r="P186" s="5"/>
      <c r="AH186" s="4">
        <v>0</v>
      </c>
    </row>
    <row r="187" spans="1:34" s="4" customFormat="1" ht="18.75" hidden="1" customHeight="1">
      <c r="A187" s="8" t="s">
        <v>51</v>
      </c>
      <c r="B187" s="8" t="s">
        <v>52</v>
      </c>
      <c r="C187" s="49"/>
      <c r="D187" s="88"/>
      <c r="E187" s="84"/>
      <c r="F187" s="86" t="str">
        <f>INDEX(PT_DIFFERENTIATION_VTAR,MATCH(A187,PT_DIFFERENTIATION_VTAR_ID,0))</f>
        <v>Тариф на техническую воду</v>
      </c>
      <c r="G187" s="53" t="str">
        <f>INDEX(PT_DIFFERENTIATION_NTAR,MATCH(B187,PT_DIFFERENTIATION_NTAR_ID,0))</f>
        <v/>
      </c>
      <c r="H187" s="54"/>
      <c r="I187" s="55"/>
      <c r="J187" s="56"/>
      <c r="K187" s="61"/>
      <c r="L187" s="54" t="s">
        <v>22</v>
      </c>
      <c r="M187" s="99"/>
      <c r="N187" s="59"/>
      <c r="O187" s="5"/>
      <c r="P187" s="5"/>
      <c r="AH187" s="4">
        <v>0</v>
      </c>
    </row>
    <row r="188" spans="1:34" s="4" customFormat="1" ht="18.75" hidden="1" customHeight="1">
      <c r="A188" s="8"/>
      <c r="B188" s="8"/>
      <c r="C188" s="49" t="s">
        <v>25</v>
      </c>
      <c r="D188" s="88"/>
      <c r="E188" s="84"/>
      <c r="F188" s="86"/>
      <c r="G188" s="53"/>
      <c r="H188" s="60"/>
      <c r="I188" s="37" t="s">
        <v>24</v>
      </c>
      <c r="J188" s="38"/>
      <c r="K188" s="60"/>
      <c r="L188" s="39"/>
      <c r="M188" s="99"/>
      <c r="N188" s="59"/>
      <c r="O188" s="5"/>
      <c r="P188" s="5"/>
      <c r="AH188" s="4">
        <v>0</v>
      </c>
    </row>
    <row r="189" spans="1:34" s="4" customFormat="1" ht="0.75" hidden="1" customHeight="1">
      <c r="A189" s="8"/>
      <c r="B189" s="8"/>
      <c r="C189" s="49" t="s">
        <v>74</v>
      </c>
      <c r="D189" s="88"/>
      <c r="E189" s="84"/>
      <c r="F189" s="86"/>
      <c r="G189" s="87"/>
      <c r="H189" s="60"/>
      <c r="I189" s="37"/>
      <c r="J189" s="38"/>
      <c r="K189" s="60"/>
      <c r="L189" s="39"/>
      <c r="M189" s="99"/>
      <c r="N189" s="59"/>
      <c r="O189" s="5"/>
      <c r="P189" s="5"/>
      <c r="AH189" s="4">
        <v>0</v>
      </c>
    </row>
    <row r="190" spans="1:34" s="4" customFormat="1" ht="18.75" hidden="1" customHeight="1">
      <c r="A190" s="8" t="s">
        <v>53</v>
      </c>
      <c r="B190" s="8" t="s">
        <v>54</v>
      </c>
      <c r="C190" s="49"/>
      <c r="D190" s="88"/>
      <c r="E190" s="84"/>
      <c r="F190" s="86" t="str">
        <f>INDEX(PT_DIFFERENTIATION_VTAR,MATCH(A190,PT_DIFFERENTIATION_VTAR_ID,0))</f>
        <v>Тариф на транспортировку воды</v>
      </c>
      <c r="G190" s="53" t="str">
        <f>INDEX(PT_DIFFERENTIATION_NTAR,MATCH(B190,PT_DIFFERENTIATION_NTAR_ID,0))</f>
        <v/>
      </c>
      <c r="H190" s="54"/>
      <c r="I190" s="55"/>
      <c r="J190" s="56"/>
      <c r="K190" s="61"/>
      <c r="L190" s="54" t="s">
        <v>22</v>
      </c>
      <c r="M190" s="99"/>
      <c r="N190" s="59"/>
      <c r="O190" s="5"/>
      <c r="P190" s="5"/>
      <c r="AH190" s="4">
        <v>0</v>
      </c>
    </row>
    <row r="191" spans="1:34" s="4" customFormat="1" ht="18.75" hidden="1" customHeight="1">
      <c r="A191" s="8"/>
      <c r="B191" s="8"/>
      <c r="C191" s="49" t="s">
        <v>25</v>
      </c>
      <c r="D191" s="88"/>
      <c r="E191" s="84"/>
      <c r="F191" s="86"/>
      <c r="G191" s="53"/>
      <c r="H191" s="60"/>
      <c r="I191" s="37" t="s">
        <v>24</v>
      </c>
      <c r="J191" s="38"/>
      <c r="K191" s="60"/>
      <c r="L191" s="39"/>
      <c r="M191" s="99"/>
      <c r="N191" s="59"/>
      <c r="O191" s="5"/>
      <c r="P191" s="5"/>
      <c r="AH191" s="4">
        <v>0</v>
      </c>
    </row>
    <row r="192" spans="1:34" s="4" customFormat="1" ht="0.75" hidden="1" customHeight="1">
      <c r="A192" s="8"/>
      <c r="B192" s="8"/>
      <c r="C192" s="49" t="s">
        <v>74</v>
      </c>
      <c r="D192" s="88"/>
      <c r="E192" s="84"/>
      <c r="F192" s="86"/>
      <c r="G192" s="87"/>
      <c r="H192" s="60"/>
      <c r="I192" s="37"/>
      <c r="J192" s="38"/>
      <c r="K192" s="60"/>
      <c r="L192" s="39"/>
      <c r="M192" s="99"/>
      <c r="N192" s="59"/>
      <c r="O192" s="5"/>
      <c r="P192" s="5"/>
      <c r="AH192" s="4">
        <v>0</v>
      </c>
    </row>
    <row r="193" spans="1:34" s="4" customFormat="1" ht="18.75" hidden="1" customHeight="1">
      <c r="A193" s="8" t="s">
        <v>55</v>
      </c>
      <c r="B193" s="8" t="s">
        <v>56</v>
      </c>
      <c r="C193" s="49"/>
      <c r="D193" s="88"/>
      <c r="E193" s="84"/>
      <c r="F193" s="86" t="str">
        <f>INDEX(PT_DIFFERENTIATION_VTAR,MATCH(A193,PT_DIFFERENTIATION_VTAR_ID,0))</f>
        <v>Тариф на подвоз воды</v>
      </c>
      <c r="G193" s="53" t="str">
        <f>INDEX(PT_DIFFERENTIATION_NTAR,MATCH(B193,PT_DIFFERENTIATION_NTAR_ID,0))</f>
        <v/>
      </c>
      <c r="H193" s="54"/>
      <c r="I193" s="55"/>
      <c r="J193" s="56"/>
      <c r="K193" s="61"/>
      <c r="L193" s="54" t="s">
        <v>22</v>
      </c>
      <c r="M193" s="99"/>
      <c r="N193" s="59"/>
      <c r="O193" s="5"/>
      <c r="P193" s="5"/>
      <c r="AH193" s="4">
        <v>0</v>
      </c>
    </row>
    <row r="194" spans="1:34" s="4" customFormat="1" ht="18.75" hidden="1" customHeight="1">
      <c r="A194" s="8"/>
      <c r="B194" s="8"/>
      <c r="C194" s="49" t="s">
        <v>25</v>
      </c>
      <c r="D194" s="88"/>
      <c r="E194" s="84"/>
      <c r="F194" s="86"/>
      <c r="G194" s="53"/>
      <c r="H194" s="60"/>
      <c r="I194" s="37" t="s">
        <v>24</v>
      </c>
      <c r="J194" s="38"/>
      <c r="K194" s="60"/>
      <c r="L194" s="39"/>
      <c r="M194" s="99"/>
      <c r="N194" s="59"/>
      <c r="O194" s="5"/>
      <c r="P194" s="5"/>
      <c r="AH194" s="4">
        <v>0</v>
      </c>
    </row>
    <row r="195" spans="1:34" s="4" customFormat="1" ht="0.75" hidden="1" customHeight="1">
      <c r="A195" s="8"/>
      <c r="B195" s="8"/>
      <c r="C195" s="49" t="s">
        <v>74</v>
      </c>
      <c r="D195" s="88"/>
      <c r="E195" s="84"/>
      <c r="F195" s="86"/>
      <c r="G195" s="87"/>
      <c r="H195" s="60"/>
      <c r="I195" s="37"/>
      <c r="J195" s="38"/>
      <c r="K195" s="60"/>
      <c r="L195" s="39"/>
      <c r="M195" s="99"/>
      <c r="N195" s="59"/>
      <c r="O195" s="5"/>
      <c r="P195" s="5"/>
      <c r="AH195" s="4">
        <v>0</v>
      </c>
    </row>
    <row r="196" spans="1:34" s="4" customFormat="1" ht="18.75" hidden="1" customHeight="1">
      <c r="A196" s="8" t="s">
        <v>57</v>
      </c>
      <c r="B196" s="8" t="s">
        <v>58</v>
      </c>
      <c r="C196" s="49"/>
      <c r="D196" s="88"/>
      <c r="E196" s="84"/>
      <c r="F196" s="86" t="str">
        <f>INDEX(PT_DIFFERENTIATION_VTAR,MATCH(A196,PT_DIFFERENTIATION_VTAR_ID,0))</f>
        <v>Тариф на подключение (технологическое присоединение) к централизованной системе холодного водоснабжения</v>
      </c>
      <c r="G196" s="53" t="str">
        <f>INDEX(PT_DIFFERENTIATION_NTAR,MATCH(B196,PT_DIFFERENTIATION_NTAR_ID,0))</f>
        <v/>
      </c>
      <c r="H196" s="54"/>
      <c r="I196" s="55"/>
      <c r="J196" s="56"/>
      <c r="K196" s="61"/>
      <c r="L196" s="54" t="s">
        <v>22</v>
      </c>
      <c r="M196" s="99"/>
      <c r="N196" s="59"/>
      <c r="O196" s="5"/>
      <c r="P196" s="5"/>
      <c r="AH196" s="4">
        <v>0</v>
      </c>
    </row>
    <row r="197" spans="1:34" s="4" customFormat="1" ht="18.75" hidden="1" customHeight="1">
      <c r="A197" s="8"/>
      <c r="B197" s="8"/>
      <c r="C197" s="49" t="s">
        <v>25</v>
      </c>
      <c r="D197" s="88"/>
      <c r="E197" s="84"/>
      <c r="F197" s="86"/>
      <c r="G197" s="53"/>
      <c r="H197" s="60"/>
      <c r="I197" s="37" t="s">
        <v>24</v>
      </c>
      <c r="J197" s="38"/>
      <c r="K197" s="60"/>
      <c r="L197" s="39"/>
      <c r="M197" s="99"/>
      <c r="N197" s="59"/>
      <c r="O197" s="5"/>
      <c r="P197" s="5"/>
      <c r="AH197" s="4">
        <v>0</v>
      </c>
    </row>
    <row r="198" spans="1:34" s="4" customFormat="1" ht="0.75" hidden="1" customHeight="1">
      <c r="A198" s="8"/>
      <c r="B198" s="8"/>
      <c r="C198" s="49" t="s">
        <v>74</v>
      </c>
      <c r="D198" s="88"/>
      <c r="E198" s="84"/>
      <c r="F198" s="86"/>
      <c r="G198" s="87"/>
      <c r="H198" s="60"/>
      <c r="I198" s="37"/>
      <c r="J198" s="38"/>
      <c r="K198" s="60"/>
      <c r="L198" s="39"/>
      <c r="M198" s="99"/>
      <c r="N198" s="59"/>
      <c r="O198" s="5"/>
      <c r="P198" s="5"/>
      <c r="AH198" s="4">
        <v>0</v>
      </c>
    </row>
    <row r="199" spans="1:34" s="4" customFormat="1" ht="18.75" hidden="1" customHeight="1">
      <c r="A199" s="8" t="s">
        <v>59</v>
      </c>
      <c r="B199" s="8" t="s">
        <v>60</v>
      </c>
      <c r="C199" s="49"/>
      <c r="D199" s="88"/>
      <c r="E199" s="84"/>
      <c r="F199" s="86" t="str">
        <f>INDEX(PT_DIFFERENTIATION_VTAR,MATCH(A199,PT_DIFFERENTIATION_VTAR_ID,0))</f>
        <v>Тариф на горячую воду (горячее водоснабжение)</v>
      </c>
      <c r="G199" s="53" t="str">
        <f>INDEX(PT_DIFFERENTIATION_NTAR,MATCH(B199,PT_DIFFERENTIATION_NTAR_ID,0))</f>
        <v/>
      </c>
      <c r="H199" s="54"/>
      <c r="I199" s="55"/>
      <c r="J199" s="56"/>
      <c r="K199" s="61"/>
      <c r="L199" s="54" t="s">
        <v>22</v>
      </c>
      <c r="M199" s="99"/>
      <c r="N199" s="59"/>
      <c r="O199" s="5"/>
      <c r="P199" s="5"/>
      <c r="AH199" s="4">
        <v>0</v>
      </c>
    </row>
    <row r="200" spans="1:34" s="4" customFormat="1" ht="18.75" hidden="1" customHeight="1">
      <c r="A200" s="8"/>
      <c r="B200" s="8"/>
      <c r="C200" s="49" t="s">
        <v>25</v>
      </c>
      <c r="D200" s="88"/>
      <c r="E200" s="84"/>
      <c r="F200" s="86"/>
      <c r="G200" s="53"/>
      <c r="H200" s="60"/>
      <c r="I200" s="37" t="s">
        <v>24</v>
      </c>
      <c r="J200" s="38"/>
      <c r="K200" s="60"/>
      <c r="L200" s="39"/>
      <c r="M200" s="99"/>
      <c r="N200" s="59"/>
      <c r="O200" s="5"/>
      <c r="P200" s="5"/>
      <c r="AH200" s="4">
        <v>0</v>
      </c>
    </row>
    <row r="201" spans="1:34" s="4" customFormat="1" ht="0.75" hidden="1" customHeight="1">
      <c r="A201" s="8"/>
      <c r="B201" s="8"/>
      <c r="C201" s="49" t="s">
        <v>74</v>
      </c>
      <c r="D201" s="88"/>
      <c r="E201" s="84"/>
      <c r="F201" s="86"/>
      <c r="G201" s="87"/>
      <c r="H201" s="60"/>
      <c r="I201" s="37"/>
      <c r="J201" s="38"/>
      <c r="K201" s="60"/>
      <c r="L201" s="39"/>
      <c r="M201" s="99"/>
      <c r="N201" s="59"/>
      <c r="O201" s="5"/>
      <c r="P201" s="5"/>
      <c r="AH201" s="4">
        <v>0</v>
      </c>
    </row>
    <row r="202" spans="1:34" s="4" customFormat="1" ht="18.75" hidden="1" customHeight="1">
      <c r="A202" s="8" t="s">
        <v>61</v>
      </c>
      <c r="B202" s="8" t="s">
        <v>62</v>
      </c>
      <c r="C202" s="49"/>
      <c r="D202" s="88"/>
      <c r="E202" s="84"/>
      <c r="F202" s="86" t="str">
        <f>INDEX(PT_DIFFERENTIATION_VTAR,MATCH(A202,PT_DIFFERENTIATION_VTAR_ID,0))</f>
        <v>Тариф на транспортировку горячей воды</v>
      </c>
      <c r="G202" s="53" t="str">
        <f>INDEX(PT_DIFFERENTIATION_NTAR,MATCH(B202,PT_DIFFERENTIATION_NTAR_ID,0))</f>
        <v/>
      </c>
      <c r="H202" s="54"/>
      <c r="I202" s="55"/>
      <c r="J202" s="56"/>
      <c r="K202" s="61"/>
      <c r="L202" s="54" t="s">
        <v>22</v>
      </c>
      <c r="M202" s="99"/>
      <c r="N202" s="59"/>
      <c r="O202" s="5"/>
      <c r="P202" s="5"/>
      <c r="AH202" s="4">
        <v>0</v>
      </c>
    </row>
    <row r="203" spans="1:34" s="4" customFormat="1" ht="18.75" hidden="1" customHeight="1">
      <c r="A203" s="8"/>
      <c r="B203" s="8"/>
      <c r="C203" s="49" t="s">
        <v>25</v>
      </c>
      <c r="D203" s="88"/>
      <c r="E203" s="84"/>
      <c r="F203" s="86"/>
      <c r="G203" s="53"/>
      <c r="H203" s="60"/>
      <c r="I203" s="37" t="s">
        <v>24</v>
      </c>
      <c r="J203" s="38"/>
      <c r="K203" s="60"/>
      <c r="L203" s="39"/>
      <c r="M203" s="99"/>
      <c r="N203" s="59"/>
      <c r="O203" s="5"/>
      <c r="P203" s="5"/>
      <c r="AH203" s="4">
        <v>0</v>
      </c>
    </row>
    <row r="204" spans="1:34" s="4" customFormat="1" ht="0.75" hidden="1" customHeight="1">
      <c r="A204" s="8"/>
      <c r="B204" s="8"/>
      <c r="C204" s="49" t="s">
        <v>74</v>
      </c>
      <c r="D204" s="88"/>
      <c r="E204" s="84"/>
      <c r="F204" s="86"/>
      <c r="G204" s="87"/>
      <c r="H204" s="60"/>
      <c r="I204" s="37"/>
      <c r="J204" s="38"/>
      <c r="K204" s="60"/>
      <c r="L204" s="39"/>
      <c r="M204" s="99"/>
      <c r="N204" s="59"/>
      <c r="O204" s="5"/>
      <c r="P204" s="5"/>
      <c r="AH204" s="4">
        <v>0</v>
      </c>
    </row>
    <row r="205" spans="1:34" s="4" customFormat="1" ht="18.75" hidden="1" customHeight="1">
      <c r="A205" s="8" t="s">
        <v>63</v>
      </c>
      <c r="B205" s="8" t="s">
        <v>64</v>
      </c>
      <c r="C205" s="49"/>
      <c r="D205" s="88"/>
      <c r="E205" s="84"/>
      <c r="F205" s="86" t="str">
        <f>INDEX(PT_DIFFERENTIATION_VTAR,MATCH(A205,PT_DIFFERENTIATION_VTAR_ID,0))</f>
        <v>Тариф на подключение (технологическое присоединение) к централизованной системе горячего водоснабжения</v>
      </c>
      <c r="G205" s="53" t="str">
        <f>INDEX(PT_DIFFERENTIATION_NTAR,MATCH(B205,PT_DIFFERENTIATION_NTAR_ID,0))</f>
        <v/>
      </c>
      <c r="H205" s="54"/>
      <c r="I205" s="55"/>
      <c r="J205" s="56"/>
      <c r="K205" s="61"/>
      <c r="L205" s="54" t="s">
        <v>22</v>
      </c>
      <c r="M205" s="99"/>
      <c r="N205" s="59"/>
      <c r="O205" s="5"/>
      <c r="P205" s="5"/>
      <c r="AH205" s="4">
        <v>0</v>
      </c>
    </row>
    <row r="206" spans="1:34" s="4" customFormat="1" ht="18.75" hidden="1" customHeight="1">
      <c r="A206" s="8"/>
      <c r="B206" s="8"/>
      <c r="C206" s="49" t="s">
        <v>25</v>
      </c>
      <c r="D206" s="88"/>
      <c r="E206" s="84"/>
      <c r="F206" s="86"/>
      <c r="G206" s="53"/>
      <c r="H206" s="60"/>
      <c r="I206" s="37" t="s">
        <v>24</v>
      </c>
      <c r="J206" s="38"/>
      <c r="K206" s="60"/>
      <c r="L206" s="39"/>
      <c r="M206" s="99"/>
      <c r="N206" s="59"/>
      <c r="O206" s="5"/>
      <c r="P206" s="5"/>
      <c r="AH206" s="4">
        <v>0</v>
      </c>
    </row>
    <row r="207" spans="1:34" s="4" customFormat="1" ht="0.75" hidden="1" customHeight="1">
      <c r="A207" s="8"/>
      <c r="B207" s="8"/>
      <c r="C207" s="49" t="s">
        <v>74</v>
      </c>
      <c r="D207" s="88"/>
      <c r="E207" s="84"/>
      <c r="F207" s="86"/>
      <c r="G207" s="87"/>
      <c r="H207" s="60"/>
      <c r="I207" s="37"/>
      <c r="J207" s="38"/>
      <c r="K207" s="60"/>
      <c r="L207" s="39"/>
      <c r="M207" s="99"/>
      <c r="N207" s="59"/>
      <c r="O207" s="5"/>
      <c r="P207" s="5"/>
      <c r="AH207" s="4">
        <v>0</v>
      </c>
    </row>
    <row r="208" spans="1:34" s="4" customFormat="1" ht="18.75" hidden="1" customHeight="1">
      <c r="A208" s="8" t="s">
        <v>65</v>
      </c>
      <c r="B208" s="8" t="s">
        <v>66</v>
      </c>
      <c r="C208" s="49"/>
      <c r="D208" s="88"/>
      <c r="E208" s="84"/>
      <c r="F208" s="86" t="str">
        <f>INDEX(PT_DIFFERENTIATION_VTAR,MATCH(A208,PT_DIFFERENTIATION_VTAR_ID,0))</f>
        <v>Тариф на водоотведение</v>
      </c>
      <c r="G208" s="53" t="str">
        <f>INDEX(PT_DIFFERENTIATION_NTAR,MATCH(B208,PT_DIFFERENTIATION_NTAR_ID,0))</f>
        <v/>
      </c>
      <c r="H208" s="54"/>
      <c r="I208" s="55"/>
      <c r="J208" s="56"/>
      <c r="K208" s="61"/>
      <c r="L208" s="54" t="s">
        <v>22</v>
      </c>
      <c r="M208" s="99"/>
      <c r="N208" s="59"/>
      <c r="O208" s="5"/>
      <c r="P208" s="5"/>
      <c r="AH208" s="4">
        <v>0</v>
      </c>
    </row>
    <row r="209" spans="1:34" s="4" customFormat="1" ht="18.75" hidden="1" customHeight="1">
      <c r="A209" s="8"/>
      <c r="B209" s="8"/>
      <c r="C209" s="49" t="s">
        <v>25</v>
      </c>
      <c r="D209" s="88"/>
      <c r="E209" s="84"/>
      <c r="F209" s="86"/>
      <c r="G209" s="53"/>
      <c r="H209" s="60"/>
      <c r="I209" s="37" t="s">
        <v>24</v>
      </c>
      <c r="J209" s="38"/>
      <c r="K209" s="60"/>
      <c r="L209" s="39"/>
      <c r="M209" s="99"/>
      <c r="N209" s="59"/>
      <c r="O209" s="5"/>
      <c r="P209" s="5"/>
      <c r="AH209" s="4">
        <v>0</v>
      </c>
    </row>
    <row r="210" spans="1:34" s="4" customFormat="1" ht="0.75" hidden="1" customHeight="1">
      <c r="A210" s="8"/>
      <c r="B210" s="8"/>
      <c r="C210" s="49" t="s">
        <v>74</v>
      </c>
      <c r="D210" s="88"/>
      <c r="E210" s="84"/>
      <c r="F210" s="86"/>
      <c r="G210" s="87"/>
      <c r="H210" s="60"/>
      <c r="I210" s="37"/>
      <c r="J210" s="38"/>
      <c r="K210" s="60"/>
      <c r="L210" s="39"/>
      <c r="M210" s="99"/>
      <c r="N210" s="59"/>
      <c r="O210" s="5"/>
      <c r="P210" s="5"/>
      <c r="AH210" s="4">
        <v>0</v>
      </c>
    </row>
    <row r="211" spans="1:34" s="4" customFormat="1" ht="18.75" hidden="1" customHeight="1">
      <c r="A211" s="8" t="s">
        <v>67</v>
      </c>
      <c r="B211" s="8" t="s">
        <v>68</v>
      </c>
      <c r="C211" s="49"/>
      <c r="D211" s="88"/>
      <c r="E211" s="84"/>
      <c r="F211" s="86" t="str">
        <f>INDEX(PT_DIFFERENTIATION_VTAR,MATCH(A211,PT_DIFFERENTIATION_VTAR_ID,0))</f>
        <v>Тариф на транспортировку сточных вод</v>
      </c>
      <c r="G211" s="53" t="str">
        <f>INDEX(PT_DIFFERENTIATION_NTAR,MATCH(B211,PT_DIFFERENTIATION_NTAR_ID,0))</f>
        <v/>
      </c>
      <c r="H211" s="54"/>
      <c r="I211" s="55"/>
      <c r="J211" s="56"/>
      <c r="K211" s="61"/>
      <c r="L211" s="54" t="s">
        <v>22</v>
      </c>
      <c r="M211" s="99"/>
      <c r="N211" s="59"/>
      <c r="O211" s="5"/>
      <c r="P211" s="5"/>
      <c r="AH211" s="4">
        <v>0</v>
      </c>
    </row>
    <row r="212" spans="1:34" s="4" customFormat="1" ht="18.75" hidden="1" customHeight="1">
      <c r="A212" s="8"/>
      <c r="B212" s="8"/>
      <c r="C212" s="49" t="s">
        <v>25</v>
      </c>
      <c r="D212" s="88"/>
      <c r="E212" s="84"/>
      <c r="F212" s="86"/>
      <c r="G212" s="53"/>
      <c r="H212" s="60"/>
      <c r="I212" s="37" t="s">
        <v>24</v>
      </c>
      <c r="J212" s="38"/>
      <c r="K212" s="60"/>
      <c r="L212" s="39"/>
      <c r="M212" s="99"/>
      <c r="N212" s="59"/>
      <c r="O212" s="5"/>
      <c r="P212" s="5"/>
      <c r="AH212" s="4">
        <v>0</v>
      </c>
    </row>
    <row r="213" spans="1:34" s="4" customFormat="1" ht="0.75" hidden="1" customHeight="1">
      <c r="A213" s="8"/>
      <c r="B213" s="8"/>
      <c r="C213" s="49" t="s">
        <v>74</v>
      </c>
      <c r="D213" s="88"/>
      <c r="E213" s="84"/>
      <c r="F213" s="86"/>
      <c r="G213" s="87"/>
      <c r="H213" s="60"/>
      <c r="I213" s="37"/>
      <c r="J213" s="38"/>
      <c r="K213" s="60"/>
      <c r="L213" s="39"/>
      <c r="M213" s="99"/>
      <c r="N213" s="59"/>
      <c r="O213" s="5"/>
      <c r="P213" s="5"/>
      <c r="AH213" s="4">
        <v>0</v>
      </c>
    </row>
    <row r="214" spans="1:34" s="4" customFormat="1" ht="18.75" hidden="1" customHeight="1">
      <c r="A214" s="8" t="s">
        <v>69</v>
      </c>
      <c r="B214" s="8" t="s">
        <v>70</v>
      </c>
      <c r="C214" s="49"/>
      <c r="D214" s="88"/>
      <c r="E214" s="84"/>
      <c r="F214" s="86" t="str">
        <f>INDEX(PT_DIFFERENTIATION_VTAR,MATCH(A214,PT_DIFFERENTIATION_VTAR_ID,0))</f>
        <v>Тариф на подключение (технологическое присоединение) к централизованной системе водоотведения</v>
      </c>
      <c r="G214" s="53" t="str">
        <f>INDEX(PT_DIFFERENTIATION_NTAR,MATCH(B214,PT_DIFFERENTIATION_NTAR_ID,0))</f>
        <v/>
      </c>
      <c r="H214" s="54"/>
      <c r="I214" s="55"/>
      <c r="J214" s="56"/>
      <c r="K214" s="61"/>
      <c r="L214" s="54" t="s">
        <v>22</v>
      </c>
      <c r="M214" s="99"/>
      <c r="N214" s="59"/>
      <c r="O214" s="5"/>
      <c r="P214" s="5"/>
      <c r="AH214" s="4">
        <v>0</v>
      </c>
    </row>
    <row r="215" spans="1:34" s="4" customFormat="1" ht="18.75" hidden="1" customHeight="1">
      <c r="A215" s="8"/>
      <c r="B215" s="8"/>
      <c r="C215" s="49" t="s">
        <v>25</v>
      </c>
      <c r="D215" s="88"/>
      <c r="E215" s="84"/>
      <c r="F215" s="86"/>
      <c r="G215" s="53"/>
      <c r="H215" s="60"/>
      <c r="I215" s="37" t="s">
        <v>24</v>
      </c>
      <c r="J215" s="38"/>
      <c r="K215" s="60"/>
      <c r="L215" s="39"/>
      <c r="M215" s="99"/>
      <c r="N215" s="59"/>
      <c r="O215" s="5"/>
      <c r="P215" s="5"/>
      <c r="AH215" s="4">
        <v>0</v>
      </c>
    </row>
    <row r="216" spans="1:34" s="4" customFormat="1" ht="1.1499999999999999" customHeight="1">
      <c r="A216" s="8"/>
      <c r="B216" s="8"/>
      <c r="C216" s="49" t="s">
        <v>74</v>
      </c>
      <c r="D216" s="88"/>
      <c r="E216" s="84"/>
      <c r="F216" s="86"/>
      <c r="G216" s="87"/>
      <c r="H216" s="60"/>
      <c r="I216" s="37"/>
      <c r="J216" s="38"/>
      <c r="K216" s="60"/>
      <c r="L216" s="39"/>
      <c r="M216" s="99"/>
      <c r="N216" s="59"/>
      <c r="O216" s="5"/>
      <c r="P216" s="5"/>
      <c r="AH216" s="4">
        <v>1</v>
      </c>
    </row>
    <row r="217" spans="1:34" ht="27.4" customHeight="1">
      <c r="A217" s="8"/>
      <c r="B217" s="8"/>
      <c r="D217" s="14"/>
      <c r="E217" s="10" t="s">
        <v>75</v>
      </c>
      <c r="F217" s="81" t="str">
        <f>IF(TEMPLATE_SPHERE="HEAT","Размер недополученных доходов регулируемой организацией (при их наличии), исчисленный в соответствии с Основами ценообразования в сфере теплоснабжения,"&amp;" утвержденными постановлением Правительства Российской Федерации от 22 октября 2012 г. N 1075 ""О ценообразовании в сфере теплоснабжения""","Размер недополученных доходов организации холодного водоснабжения (при их наличии), исчисленных в соответствии с Основами ценообразования в сфере водоснабжения и водоотведения")</f>
        <v>Размер недополученных доходов регулируемой организацией (при их наличии), исчисленный в соответствии с Основами ценообразования в сфере теплоснабжения, утвержденными постановлением Правительства Российской Федерации от 22 октября 2012 г. N 1075 "О ценообразовании в сфере теплоснабжения"</v>
      </c>
      <c r="G217" s="81"/>
      <c r="H217" s="81"/>
      <c r="I217" s="81"/>
      <c r="J217" s="81"/>
      <c r="K217" s="81"/>
      <c r="L217" s="81"/>
      <c r="M217" s="94"/>
      <c r="N217" s="59"/>
      <c r="AH217" s="4">
        <v>26</v>
      </c>
    </row>
    <row r="218" spans="1:34" s="4" customFormat="1" ht="60.75" hidden="1" customHeight="1">
      <c r="A218" s="8" t="s">
        <v>20</v>
      </c>
      <c r="B218" s="8" t="s">
        <v>21</v>
      </c>
      <c r="C218" s="49"/>
      <c r="D218" s="88"/>
      <c r="E218" s="84"/>
      <c r="F218" s="86" t="str">
        <f>INDEX(PT_DIFFERENTIATION_VTAR,MATCH(A218,PT_DIFFERENTIATION_VTAR_ID,0))</f>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
      <c r="G218" s="53" t="str">
        <f>INDEX(PT_DIFFERENTIATION_NTAR,MATCH(B218,PT_DIFFERENTIATION_NTAR_ID,0))</f>
        <v/>
      </c>
      <c r="H218" s="54"/>
      <c r="I218" s="55"/>
      <c r="J218" s="56"/>
      <c r="K218" s="61"/>
      <c r="L218" s="54" t="s">
        <v>22</v>
      </c>
      <c r="M218" s="32"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Даты начала и окончания срока действия тарифов указываются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организацией "&amp;IF(TEMPLATE_SPHERE="HEAT","регулируемой организацией",TEMPLATE_SPHERE_RUS)&amp;", исчисленных в соответствии с законодательством в сфере "&amp;IF(TEMPLATE_SPHERE="HEAT","теплоснабжения","водоснабжения и водоотведения")&amp;", указывается значение «0».
В случае дифференциации недополученных доходов организацией "&amp;TEMPLATE_SPHERE_RUS&amp;" по видам тарифов и/или по срокам действия тарифов информация указывается в отдельных строках."</f>
        <v>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срока действия тарифов указываются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организацией регулируемой организацией, исчисленных в соответствии с законодательством в сфере теплоснабжения, указывается значение «0».
В случае дифференциации недополученных доходов организацией теплоснабжения по видам тарифов и/или по срокам действия тарифов информация указывается в отдельных строках.</v>
      </c>
      <c r="N218" s="59"/>
      <c r="O218" s="5"/>
      <c r="P218" s="5"/>
      <c r="AH218" s="4">
        <v>0</v>
      </c>
    </row>
    <row r="219" spans="1:34" s="4" customFormat="1" ht="18.75" hidden="1" customHeight="1">
      <c r="A219" s="8"/>
      <c r="B219" s="8"/>
      <c r="C219" s="49" t="s">
        <v>25</v>
      </c>
      <c r="D219" s="88"/>
      <c r="E219" s="84"/>
      <c r="F219" s="86"/>
      <c r="G219" s="53"/>
      <c r="H219" s="60"/>
      <c r="I219" s="37" t="s">
        <v>24</v>
      </c>
      <c r="J219" s="38"/>
      <c r="K219" s="60"/>
      <c r="L219" s="39"/>
      <c r="M219" s="33"/>
      <c r="N219" s="59"/>
      <c r="O219" s="5"/>
      <c r="P219" s="5"/>
      <c r="AH219" s="4">
        <v>0</v>
      </c>
    </row>
    <row r="220" spans="1:34" s="4" customFormat="1" ht="0.75" hidden="1" customHeight="1">
      <c r="A220" s="8"/>
      <c r="B220" s="8"/>
      <c r="C220" s="49" t="s">
        <v>74</v>
      </c>
      <c r="D220" s="88"/>
      <c r="E220" s="84"/>
      <c r="F220" s="86"/>
      <c r="G220" s="87"/>
      <c r="H220" s="60"/>
      <c r="I220" s="37"/>
      <c r="J220" s="38"/>
      <c r="K220" s="60"/>
      <c r="L220" s="39"/>
      <c r="M220" s="33"/>
      <c r="N220" s="59"/>
      <c r="O220" s="5"/>
      <c r="P220" s="5"/>
      <c r="AH220" s="4">
        <v>0</v>
      </c>
    </row>
    <row r="221" spans="1:34" s="4" customFormat="1" ht="45" customHeight="1">
      <c r="A221" s="8" t="s">
        <v>32</v>
      </c>
      <c r="B221" s="8" t="s">
        <v>33</v>
      </c>
      <c r="C221" s="49"/>
      <c r="D221" s="88"/>
      <c r="E221" s="84"/>
      <c r="F221" s="86" t="str">
        <f>INDEX(PT_DIFFERENTIATION_VTAR,MATCH(A221,PT_DIFFERENTIATION_VTAR_ID,0))</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G221" s="53" t="str">
        <f>INDEX(PT_DIFFERENTIATION_NTAR,MATCH(B221,PT_DIFFERENTIATION_NTAR_ID,0))</f>
        <v>Тариф на тепловую энергию с целью компенсации потерь</v>
      </c>
      <c r="H221" s="54"/>
      <c r="I221" s="55">
        <v>45658</v>
      </c>
      <c r="J221" s="56">
        <v>46022</v>
      </c>
      <c r="K221" s="61">
        <v>0</v>
      </c>
      <c r="L221" s="54" t="s">
        <v>22</v>
      </c>
      <c r="M221" s="40"/>
      <c r="N221" s="59"/>
      <c r="O221" s="5"/>
      <c r="P221" s="5"/>
      <c r="AH221" s="4">
        <v>0</v>
      </c>
    </row>
    <row r="222" spans="1:34" s="4" customFormat="1" ht="56.25" customHeight="1">
      <c r="A222" s="8"/>
      <c r="B222" s="8"/>
      <c r="C222" s="49"/>
      <c r="D222" s="91"/>
      <c r="E222" s="92"/>
      <c r="F222" s="92"/>
      <c r="G222" s="92"/>
      <c r="H222" s="30" t="s">
        <v>1</v>
      </c>
      <c r="I222" s="55">
        <v>46023</v>
      </c>
      <c r="J222" s="56">
        <v>46387</v>
      </c>
      <c r="K222" s="61">
        <v>0</v>
      </c>
      <c r="L222" s="54" t="s">
        <v>22</v>
      </c>
      <c r="M222" s="58"/>
      <c r="N222" s="59"/>
      <c r="O222" s="5"/>
      <c r="P222" s="5"/>
      <c r="AH222" s="4">
        <v>0</v>
      </c>
    </row>
    <row r="223" spans="1:34" s="4" customFormat="1" ht="56.25" customHeight="1">
      <c r="A223" s="8"/>
      <c r="B223" s="8"/>
      <c r="C223" s="49"/>
      <c r="D223" s="91"/>
      <c r="E223" s="92"/>
      <c r="F223" s="92"/>
      <c r="G223" s="92"/>
      <c r="H223" s="30" t="s">
        <v>1</v>
      </c>
      <c r="I223" s="55">
        <v>46388</v>
      </c>
      <c r="J223" s="56">
        <v>46752</v>
      </c>
      <c r="K223" s="61">
        <v>0</v>
      </c>
      <c r="L223" s="54" t="s">
        <v>22</v>
      </c>
      <c r="M223" s="58"/>
      <c r="N223" s="59"/>
      <c r="O223" s="5"/>
      <c r="P223" s="5"/>
      <c r="AH223" s="4">
        <v>0</v>
      </c>
    </row>
    <row r="224" spans="1:34" s="4" customFormat="1" ht="56.25" customHeight="1">
      <c r="A224" s="8"/>
      <c r="B224" s="8"/>
      <c r="C224" s="49"/>
      <c r="D224" s="91"/>
      <c r="E224" s="92"/>
      <c r="F224" s="92"/>
      <c r="G224" s="92"/>
      <c r="H224" s="30" t="s">
        <v>1</v>
      </c>
      <c r="I224" s="55">
        <v>46753</v>
      </c>
      <c r="J224" s="56">
        <v>47118</v>
      </c>
      <c r="K224" s="61">
        <v>0</v>
      </c>
      <c r="L224" s="54" t="s">
        <v>22</v>
      </c>
      <c r="M224" s="58"/>
      <c r="N224" s="59"/>
      <c r="O224" s="5"/>
      <c r="P224" s="5"/>
      <c r="AH224" s="4">
        <v>0</v>
      </c>
    </row>
    <row r="225" spans="1:34" s="4" customFormat="1" ht="18.75" customHeight="1">
      <c r="A225" s="8"/>
      <c r="B225" s="8"/>
      <c r="C225" s="49" t="s">
        <v>25</v>
      </c>
      <c r="D225" s="88"/>
      <c r="E225" s="84"/>
      <c r="F225" s="86"/>
      <c r="G225" s="53"/>
      <c r="H225" s="60"/>
      <c r="I225" s="37" t="s">
        <v>24</v>
      </c>
      <c r="J225" s="38"/>
      <c r="K225" s="60"/>
      <c r="L225" s="39"/>
      <c r="M225" s="98"/>
      <c r="N225" s="59"/>
      <c r="O225" s="5"/>
      <c r="P225" s="5"/>
      <c r="AH225" s="4">
        <v>0</v>
      </c>
    </row>
    <row r="226" spans="1:34" s="4" customFormat="1" ht="0.75" customHeight="1">
      <c r="A226" s="8"/>
      <c r="B226" s="8"/>
      <c r="C226" s="49" t="s">
        <v>74</v>
      </c>
      <c r="D226" s="88"/>
      <c r="E226" s="84"/>
      <c r="F226" s="86"/>
      <c r="G226" s="87"/>
      <c r="H226" s="60"/>
      <c r="I226" s="37"/>
      <c r="J226" s="38"/>
      <c r="K226" s="60"/>
      <c r="L226" s="39"/>
      <c r="M226" s="99"/>
      <c r="N226" s="59"/>
      <c r="O226" s="5"/>
      <c r="P226" s="5"/>
      <c r="AH226" s="4">
        <v>0</v>
      </c>
    </row>
    <row r="227" spans="1:34" s="4" customFormat="1" ht="45" hidden="1" customHeight="1">
      <c r="A227" s="8" t="s">
        <v>35</v>
      </c>
      <c r="B227" s="8" t="s">
        <v>36</v>
      </c>
      <c r="C227" s="49"/>
      <c r="D227" s="88"/>
      <c r="E227" s="84"/>
      <c r="F227" s="86" t="str">
        <f>INDEX(PT_DIFFERENTIATION_VTAR,MATCH(A227,PT_DIFFERENTIATION_VTAR_ID,0))</f>
        <v>Тарифы на теплоноситель, поставляемый теплоснабжающими организациями потребителям, другим теплоснабжающим организациям</v>
      </c>
      <c r="G227" s="53" t="str">
        <f>INDEX(PT_DIFFERENTIATION_NTAR,MATCH(B227,PT_DIFFERENTIATION_NTAR_ID,0))</f>
        <v/>
      </c>
      <c r="H227" s="54"/>
      <c r="I227" s="55"/>
      <c r="J227" s="56"/>
      <c r="K227" s="61"/>
      <c r="L227" s="54" t="s">
        <v>22</v>
      </c>
      <c r="M227" s="99"/>
      <c r="N227" s="59"/>
      <c r="O227" s="5"/>
      <c r="P227" s="5"/>
      <c r="AH227" s="4">
        <v>0</v>
      </c>
    </row>
    <row r="228" spans="1:34" s="4" customFormat="1" ht="18.75" hidden="1" customHeight="1">
      <c r="A228" s="8"/>
      <c r="B228" s="8"/>
      <c r="C228" s="49" t="s">
        <v>25</v>
      </c>
      <c r="D228" s="88"/>
      <c r="E228" s="84"/>
      <c r="F228" s="86"/>
      <c r="G228" s="53"/>
      <c r="H228" s="60"/>
      <c r="I228" s="37" t="s">
        <v>24</v>
      </c>
      <c r="J228" s="38"/>
      <c r="K228" s="60"/>
      <c r="L228" s="39"/>
      <c r="M228" s="99"/>
      <c r="N228" s="59"/>
      <c r="O228" s="5"/>
      <c r="P228" s="5"/>
      <c r="AH228" s="4">
        <v>0</v>
      </c>
    </row>
    <row r="229" spans="1:34" s="4" customFormat="1" ht="0.75" hidden="1" customHeight="1">
      <c r="A229" s="8"/>
      <c r="B229" s="8"/>
      <c r="C229" s="49" t="s">
        <v>74</v>
      </c>
      <c r="D229" s="88"/>
      <c r="E229" s="84"/>
      <c r="F229" s="86"/>
      <c r="G229" s="87"/>
      <c r="H229" s="60"/>
      <c r="I229" s="37"/>
      <c r="J229" s="38"/>
      <c r="K229" s="60"/>
      <c r="L229" s="39"/>
      <c r="M229" s="99"/>
      <c r="N229" s="59"/>
      <c r="O229" s="5"/>
      <c r="P229" s="5"/>
      <c r="AH229" s="4">
        <v>0</v>
      </c>
    </row>
    <row r="230" spans="1:34" s="4" customFormat="1" ht="45" hidden="1" customHeight="1">
      <c r="A230" s="8" t="s">
        <v>37</v>
      </c>
      <c r="B230" s="8" t="s">
        <v>38</v>
      </c>
      <c r="C230" s="49"/>
      <c r="D230" s="88"/>
      <c r="E230" s="84"/>
      <c r="F230" s="86" t="str">
        <f>INDEX(PT_DIFFERENTIATION_VTAR,MATCH(A230,PT_DIFFERENTIATION_VTAR_ID,0))</f>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
      <c r="G230" s="53" t="str">
        <f>INDEX(PT_DIFFERENTIATION_NTAR,MATCH(B230,PT_DIFFERENTIATION_NTAR_ID,0))</f>
        <v/>
      </c>
      <c r="H230" s="54"/>
      <c r="I230" s="55"/>
      <c r="J230" s="56"/>
      <c r="K230" s="61"/>
      <c r="L230" s="54" t="s">
        <v>22</v>
      </c>
      <c r="M230" s="99"/>
      <c r="N230" s="59"/>
      <c r="O230" s="5"/>
      <c r="P230" s="5"/>
      <c r="AH230" s="4">
        <v>0</v>
      </c>
    </row>
    <row r="231" spans="1:34" s="4" customFormat="1" ht="18.75" hidden="1" customHeight="1">
      <c r="A231" s="8"/>
      <c r="B231" s="8"/>
      <c r="C231" s="49" t="s">
        <v>25</v>
      </c>
      <c r="D231" s="88"/>
      <c r="E231" s="84"/>
      <c r="F231" s="86"/>
      <c r="G231" s="53"/>
      <c r="H231" s="60"/>
      <c r="I231" s="37" t="s">
        <v>24</v>
      </c>
      <c r="J231" s="38"/>
      <c r="K231" s="60"/>
      <c r="L231" s="39"/>
      <c r="M231" s="99"/>
      <c r="N231" s="59"/>
      <c r="O231" s="5"/>
      <c r="P231" s="5"/>
      <c r="AH231" s="4">
        <v>0</v>
      </c>
    </row>
    <row r="232" spans="1:34" s="4" customFormat="1" ht="0.75" hidden="1" customHeight="1">
      <c r="A232" s="8"/>
      <c r="B232" s="8"/>
      <c r="C232" s="49" t="s">
        <v>74</v>
      </c>
      <c r="D232" s="88"/>
      <c r="E232" s="84"/>
      <c r="F232" s="86"/>
      <c r="G232" s="87"/>
      <c r="H232" s="60"/>
      <c r="I232" s="37"/>
      <c r="J232" s="38"/>
      <c r="K232" s="60"/>
      <c r="L232" s="39"/>
      <c r="M232" s="99"/>
      <c r="N232" s="59"/>
      <c r="O232" s="5"/>
      <c r="P232" s="5"/>
      <c r="AH232" s="4">
        <v>0</v>
      </c>
    </row>
    <row r="233" spans="1:34" s="4" customFormat="1" ht="18.75" hidden="1" customHeight="1">
      <c r="A233" s="8" t="s">
        <v>39</v>
      </c>
      <c r="B233" s="8" t="s">
        <v>40</v>
      </c>
      <c r="C233" s="49"/>
      <c r="D233" s="88"/>
      <c r="E233" s="84"/>
      <c r="F233" s="86" t="str">
        <f>INDEX(PT_DIFFERENTIATION_VTAR,MATCH(A233,PT_DIFFERENTIATION_VTAR_ID,0))</f>
        <v>Тарифы на услуги по передаче тепловой энергии</v>
      </c>
      <c r="G233" s="53" t="str">
        <f>INDEX(PT_DIFFERENTIATION_NTAR,MATCH(B233,PT_DIFFERENTIATION_NTAR_ID,0))</f>
        <v/>
      </c>
      <c r="H233" s="54"/>
      <c r="I233" s="55"/>
      <c r="J233" s="56"/>
      <c r="K233" s="61"/>
      <c r="L233" s="54" t="s">
        <v>22</v>
      </c>
      <c r="M233" s="99"/>
      <c r="N233" s="59"/>
      <c r="O233" s="5"/>
      <c r="P233" s="5"/>
      <c r="AH233" s="4">
        <v>0</v>
      </c>
    </row>
    <row r="234" spans="1:34" s="4" customFormat="1" ht="18.75" hidden="1" customHeight="1">
      <c r="A234" s="8"/>
      <c r="B234" s="8"/>
      <c r="C234" s="49" t="s">
        <v>25</v>
      </c>
      <c r="D234" s="88"/>
      <c r="E234" s="84"/>
      <c r="F234" s="86"/>
      <c r="G234" s="53"/>
      <c r="H234" s="60"/>
      <c r="I234" s="37" t="s">
        <v>24</v>
      </c>
      <c r="J234" s="38"/>
      <c r="K234" s="60"/>
      <c r="L234" s="39"/>
      <c r="M234" s="99"/>
      <c r="N234" s="59"/>
      <c r="O234" s="5"/>
      <c r="P234" s="5"/>
      <c r="AH234" s="4">
        <v>0</v>
      </c>
    </row>
    <row r="235" spans="1:34" s="4" customFormat="1" ht="0.75" hidden="1" customHeight="1">
      <c r="A235" s="8"/>
      <c r="B235" s="8"/>
      <c r="C235" s="49" t="s">
        <v>74</v>
      </c>
      <c r="D235" s="88"/>
      <c r="E235" s="84"/>
      <c r="F235" s="86"/>
      <c r="G235" s="87"/>
      <c r="H235" s="60"/>
      <c r="I235" s="37"/>
      <c r="J235" s="38"/>
      <c r="K235" s="60"/>
      <c r="L235" s="39"/>
      <c r="M235" s="99"/>
      <c r="N235" s="59"/>
      <c r="O235" s="5"/>
      <c r="P235" s="5"/>
      <c r="AH235" s="4">
        <v>0</v>
      </c>
    </row>
    <row r="236" spans="1:34" s="4" customFormat="1" ht="18.75" hidden="1" customHeight="1">
      <c r="A236" s="8" t="s">
        <v>41</v>
      </c>
      <c r="B236" s="8" t="s">
        <v>42</v>
      </c>
      <c r="C236" s="49"/>
      <c r="D236" s="88"/>
      <c r="E236" s="84"/>
      <c r="F236" s="86" t="str">
        <f>INDEX(PT_DIFFERENTIATION_VTAR,MATCH(A236,PT_DIFFERENTIATION_VTAR_ID,0))</f>
        <v>Тарифы на услуги по передаче теплоносителя</v>
      </c>
      <c r="G236" s="53" t="str">
        <f>INDEX(PT_DIFFERENTIATION_NTAR,MATCH(B236,PT_DIFFERENTIATION_NTAR_ID,0))</f>
        <v/>
      </c>
      <c r="H236" s="54"/>
      <c r="I236" s="55"/>
      <c r="J236" s="56"/>
      <c r="K236" s="61"/>
      <c r="L236" s="54" t="s">
        <v>22</v>
      </c>
      <c r="M236" s="99"/>
      <c r="N236" s="59"/>
      <c r="O236" s="5"/>
      <c r="P236" s="5"/>
      <c r="AH236" s="4">
        <v>0</v>
      </c>
    </row>
    <row r="237" spans="1:34" s="4" customFormat="1" ht="18.75" hidden="1" customHeight="1">
      <c r="A237" s="8"/>
      <c r="B237" s="8"/>
      <c r="C237" s="49" t="s">
        <v>25</v>
      </c>
      <c r="D237" s="88"/>
      <c r="E237" s="84"/>
      <c r="F237" s="86"/>
      <c r="G237" s="53"/>
      <c r="H237" s="60"/>
      <c r="I237" s="37" t="s">
        <v>24</v>
      </c>
      <c r="J237" s="38"/>
      <c r="K237" s="60"/>
      <c r="L237" s="39"/>
      <c r="M237" s="99"/>
      <c r="N237" s="59"/>
      <c r="O237" s="5"/>
      <c r="P237" s="5"/>
      <c r="AH237" s="4">
        <v>0</v>
      </c>
    </row>
    <row r="238" spans="1:34" s="4" customFormat="1" ht="0.75" hidden="1" customHeight="1">
      <c r="A238" s="8"/>
      <c r="B238" s="8"/>
      <c r="C238" s="49" t="s">
        <v>74</v>
      </c>
      <c r="D238" s="88"/>
      <c r="E238" s="84"/>
      <c r="F238" s="86"/>
      <c r="G238" s="87"/>
      <c r="H238" s="60"/>
      <c r="I238" s="37"/>
      <c r="J238" s="38"/>
      <c r="K238" s="60"/>
      <c r="L238" s="39"/>
      <c r="M238" s="99"/>
      <c r="N238" s="59"/>
      <c r="O238" s="5"/>
      <c r="P238" s="5"/>
      <c r="AH238" s="4">
        <v>0</v>
      </c>
    </row>
    <row r="239" spans="1:34" s="4" customFormat="1" ht="18.75" hidden="1" customHeight="1">
      <c r="A239" s="8" t="s">
        <v>43</v>
      </c>
      <c r="B239" s="8" t="s">
        <v>44</v>
      </c>
      <c r="C239" s="49"/>
      <c r="D239" s="88"/>
      <c r="E239" s="84"/>
      <c r="F239" s="86" t="str">
        <f>INDEX(PT_DIFFERENTIATION_VTAR,MATCH(A239,PT_DIFFERENTIATION_VTAR_ID,0))</f>
        <v>Плата за услуги по поддержанию резервной тепловой мощности при отсутствии потребления тепловой энергии</v>
      </c>
      <c r="G239" s="53" t="str">
        <f>INDEX(PT_DIFFERENTIATION_NTAR,MATCH(B239,PT_DIFFERENTIATION_NTAR_ID,0))</f>
        <v/>
      </c>
      <c r="H239" s="54"/>
      <c r="I239" s="55"/>
      <c r="J239" s="56"/>
      <c r="K239" s="61"/>
      <c r="L239" s="54" t="s">
        <v>22</v>
      </c>
      <c r="M239" s="99"/>
      <c r="N239" s="59"/>
      <c r="O239" s="5"/>
      <c r="P239" s="5"/>
      <c r="AH239" s="4">
        <v>0</v>
      </c>
    </row>
    <row r="240" spans="1:34" s="4" customFormat="1" ht="18.75" hidden="1" customHeight="1">
      <c r="A240" s="8"/>
      <c r="B240" s="8"/>
      <c r="C240" s="49" t="s">
        <v>25</v>
      </c>
      <c r="D240" s="88"/>
      <c r="E240" s="84"/>
      <c r="F240" s="86"/>
      <c r="G240" s="53"/>
      <c r="H240" s="60"/>
      <c r="I240" s="37" t="s">
        <v>24</v>
      </c>
      <c r="J240" s="38"/>
      <c r="K240" s="60"/>
      <c r="L240" s="39"/>
      <c r="M240" s="99"/>
      <c r="N240" s="59"/>
      <c r="O240" s="5"/>
      <c r="P240" s="5"/>
      <c r="AH240" s="4">
        <v>0</v>
      </c>
    </row>
    <row r="241" spans="1:34" s="4" customFormat="1" ht="0.75" hidden="1" customHeight="1">
      <c r="A241" s="8"/>
      <c r="B241" s="8"/>
      <c r="C241" s="49" t="s">
        <v>74</v>
      </c>
      <c r="D241" s="88"/>
      <c r="E241" s="84"/>
      <c r="F241" s="86"/>
      <c r="G241" s="87"/>
      <c r="H241" s="60"/>
      <c r="I241" s="37"/>
      <c r="J241" s="38"/>
      <c r="K241" s="60"/>
      <c r="L241" s="39"/>
      <c r="M241" s="99"/>
      <c r="N241" s="59"/>
      <c r="O241" s="5"/>
      <c r="P241" s="5"/>
      <c r="AH241" s="4">
        <v>0</v>
      </c>
    </row>
    <row r="242" spans="1:34" s="4" customFormat="1" ht="18.75" hidden="1" customHeight="1">
      <c r="A242" s="8" t="s">
        <v>45</v>
      </c>
      <c r="B242" s="8" t="s">
        <v>46</v>
      </c>
      <c r="C242" s="49"/>
      <c r="D242" s="88"/>
      <c r="E242" s="84"/>
      <c r="F242" s="86" t="str">
        <f>INDEX(PT_DIFFERENTIATION_VTAR,MATCH(A242,PT_DIFFERENTIATION_VTAR_ID,0))</f>
        <v>Плата за подключение (технологическое присоединение) к системе теплоснабжения</v>
      </c>
      <c r="G242" s="53" t="str">
        <f>INDEX(PT_DIFFERENTIATION_NTAR,MATCH(B242,PT_DIFFERENTIATION_NTAR_ID,0))</f>
        <v/>
      </c>
      <c r="H242" s="54"/>
      <c r="I242" s="55"/>
      <c r="J242" s="56"/>
      <c r="K242" s="61"/>
      <c r="L242" s="54" t="s">
        <v>22</v>
      </c>
      <c r="M242" s="99"/>
      <c r="N242" s="59"/>
      <c r="O242" s="5"/>
      <c r="P242" s="5"/>
      <c r="AH242" s="4">
        <v>0</v>
      </c>
    </row>
    <row r="243" spans="1:34" s="4" customFormat="1" ht="18.75" hidden="1" customHeight="1">
      <c r="A243" s="8"/>
      <c r="B243" s="8"/>
      <c r="C243" s="49" t="s">
        <v>25</v>
      </c>
      <c r="D243" s="88"/>
      <c r="E243" s="84"/>
      <c r="F243" s="86"/>
      <c r="G243" s="53"/>
      <c r="H243" s="60"/>
      <c r="I243" s="37" t="s">
        <v>24</v>
      </c>
      <c r="J243" s="38"/>
      <c r="K243" s="60"/>
      <c r="L243" s="39"/>
      <c r="M243" s="99"/>
      <c r="N243" s="59"/>
      <c r="O243" s="5"/>
      <c r="P243" s="5"/>
      <c r="AH243" s="4">
        <v>0</v>
      </c>
    </row>
    <row r="244" spans="1:34" s="4" customFormat="1" ht="0.75" hidden="1" customHeight="1">
      <c r="A244" s="8"/>
      <c r="B244" s="8"/>
      <c r="C244" s="49" t="s">
        <v>74</v>
      </c>
      <c r="D244" s="88"/>
      <c r="E244" s="84"/>
      <c r="F244" s="86"/>
      <c r="G244" s="87"/>
      <c r="H244" s="60"/>
      <c r="I244" s="37"/>
      <c r="J244" s="38"/>
      <c r="K244" s="60"/>
      <c r="L244" s="39"/>
      <c r="M244" s="99"/>
      <c r="N244" s="59"/>
      <c r="O244" s="5"/>
      <c r="P244" s="5"/>
      <c r="AH244" s="4">
        <v>0</v>
      </c>
    </row>
    <row r="245" spans="1:34" s="4" customFormat="1" ht="18.75" hidden="1" customHeight="1">
      <c r="A245" s="8" t="s">
        <v>47</v>
      </c>
      <c r="B245" s="8" t="s">
        <v>48</v>
      </c>
      <c r="C245" s="49"/>
      <c r="D245" s="88"/>
      <c r="E245" s="84"/>
      <c r="F245" s="86" t="str">
        <f>INDEX(PT_DIFFERENTIATION_VTAR,MATCH(A245,PT_DIFFERENTIATION_VTAR_ID,0))</f>
        <v>Плата за подключение (технологическое присоединение) к системе теплоснабжения (индивидуальная)</v>
      </c>
      <c r="G245" s="53" t="str">
        <f>INDEX(PT_DIFFERENTIATION_NTAR,MATCH(B245,PT_DIFFERENTIATION_NTAR_ID,0))</f>
        <v/>
      </c>
      <c r="H245" s="54"/>
      <c r="I245" s="55"/>
      <c r="J245" s="56"/>
      <c r="K245" s="61"/>
      <c r="L245" s="54" t="s">
        <v>22</v>
      </c>
      <c r="M245" s="99"/>
      <c r="N245" s="59"/>
      <c r="O245" s="5"/>
      <c r="P245" s="5"/>
      <c r="AH245" s="4">
        <v>0</v>
      </c>
    </row>
    <row r="246" spans="1:34" s="4" customFormat="1" ht="18.75" hidden="1" customHeight="1">
      <c r="A246" s="8"/>
      <c r="B246" s="8"/>
      <c r="C246" s="49" t="s">
        <v>25</v>
      </c>
      <c r="D246" s="88"/>
      <c r="E246" s="84"/>
      <c r="F246" s="86"/>
      <c r="G246" s="53"/>
      <c r="H246" s="60"/>
      <c r="I246" s="37" t="s">
        <v>24</v>
      </c>
      <c r="J246" s="38"/>
      <c r="K246" s="60"/>
      <c r="L246" s="39"/>
      <c r="M246" s="99"/>
      <c r="N246" s="59"/>
      <c r="O246" s="5"/>
      <c r="P246" s="5"/>
      <c r="AH246" s="4">
        <v>0</v>
      </c>
    </row>
    <row r="247" spans="1:34" s="4" customFormat="1" ht="0.75" hidden="1" customHeight="1">
      <c r="A247" s="8"/>
      <c r="B247" s="8"/>
      <c r="C247" s="49" t="s">
        <v>74</v>
      </c>
      <c r="D247" s="88"/>
      <c r="E247" s="84"/>
      <c r="F247" s="86"/>
      <c r="G247" s="87"/>
      <c r="H247" s="60"/>
      <c r="I247" s="37"/>
      <c r="J247" s="38"/>
      <c r="K247" s="60"/>
      <c r="L247" s="39"/>
      <c r="M247" s="99"/>
      <c r="N247" s="59"/>
      <c r="O247" s="5"/>
      <c r="P247" s="5"/>
      <c r="AH247" s="4">
        <v>0</v>
      </c>
    </row>
    <row r="248" spans="1:34" s="4" customFormat="1" ht="18.75" hidden="1" customHeight="1">
      <c r="A248" s="8" t="s">
        <v>49</v>
      </c>
      <c r="B248" s="8" t="s">
        <v>50</v>
      </c>
      <c r="C248" s="49"/>
      <c r="D248" s="88"/>
      <c r="E248" s="84"/>
      <c r="F248" s="86" t="str">
        <f>INDEX(PT_DIFFERENTIATION_VTAR,MATCH(A248,PT_DIFFERENTIATION_VTAR_ID,0))</f>
        <v>Тариф на питьевую воду (питьевое водоснабжение)</v>
      </c>
      <c r="G248" s="53" t="str">
        <f>INDEX(PT_DIFFERENTIATION_NTAR,MATCH(B248,PT_DIFFERENTIATION_NTAR_ID,0))</f>
        <v/>
      </c>
      <c r="H248" s="54"/>
      <c r="I248" s="55"/>
      <c r="J248" s="56"/>
      <c r="K248" s="61"/>
      <c r="L248" s="54" t="s">
        <v>22</v>
      </c>
      <c r="M248" s="99"/>
      <c r="N248" s="59"/>
      <c r="O248" s="5"/>
      <c r="P248" s="5"/>
      <c r="AH248" s="4">
        <v>0</v>
      </c>
    </row>
    <row r="249" spans="1:34" s="4" customFormat="1" ht="18.75" hidden="1" customHeight="1">
      <c r="A249" s="8"/>
      <c r="B249" s="8"/>
      <c r="C249" s="49" t="s">
        <v>25</v>
      </c>
      <c r="D249" s="88"/>
      <c r="E249" s="84"/>
      <c r="F249" s="86"/>
      <c r="G249" s="53"/>
      <c r="H249" s="60"/>
      <c r="I249" s="37" t="s">
        <v>24</v>
      </c>
      <c r="J249" s="38"/>
      <c r="K249" s="60"/>
      <c r="L249" s="39"/>
      <c r="M249" s="99"/>
      <c r="N249" s="59"/>
      <c r="O249" s="5"/>
      <c r="P249" s="5"/>
      <c r="AH249" s="4">
        <v>0</v>
      </c>
    </row>
    <row r="250" spans="1:34" s="4" customFormat="1" ht="0.75" hidden="1" customHeight="1">
      <c r="A250" s="8"/>
      <c r="B250" s="8"/>
      <c r="C250" s="49" t="s">
        <v>74</v>
      </c>
      <c r="D250" s="88"/>
      <c r="E250" s="84"/>
      <c r="F250" s="86"/>
      <c r="G250" s="87"/>
      <c r="H250" s="60"/>
      <c r="I250" s="37"/>
      <c r="J250" s="38"/>
      <c r="K250" s="60"/>
      <c r="L250" s="39"/>
      <c r="M250" s="99"/>
      <c r="N250" s="59"/>
      <c r="O250" s="5"/>
      <c r="P250" s="5"/>
      <c r="AH250" s="4">
        <v>0</v>
      </c>
    </row>
    <row r="251" spans="1:34" s="4" customFormat="1" ht="18.75" hidden="1" customHeight="1">
      <c r="A251" s="8" t="s">
        <v>51</v>
      </c>
      <c r="B251" s="8" t="s">
        <v>52</v>
      </c>
      <c r="C251" s="49"/>
      <c r="D251" s="88"/>
      <c r="E251" s="84"/>
      <c r="F251" s="86" t="str">
        <f>INDEX(PT_DIFFERENTIATION_VTAR,MATCH(A251,PT_DIFFERENTIATION_VTAR_ID,0))</f>
        <v>Тариф на техническую воду</v>
      </c>
      <c r="G251" s="53" t="str">
        <f>INDEX(PT_DIFFERENTIATION_NTAR,MATCH(B251,PT_DIFFERENTIATION_NTAR_ID,0))</f>
        <v/>
      </c>
      <c r="H251" s="54"/>
      <c r="I251" s="55"/>
      <c r="J251" s="56"/>
      <c r="K251" s="61"/>
      <c r="L251" s="54" t="s">
        <v>22</v>
      </c>
      <c r="M251" s="99"/>
      <c r="N251" s="59"/>
      <c r="O251" s="5"/>
      <c r="P251" s="5"/>
      <c r="AH251" s="4">
        <v>0</v>
      </c>
    </row>
    <row r="252" spans="1:34" s="4" customFormat="1" ht="18.75" hidden="1" customHeight="1">
      <c r="A252" s="8"/>
      <c r="B252" s="8"/>
      <c r="C252" s="49" t="s">
        <v>25</v>
      </c>
      <c r="D252" s="88"/>
      <c r="E252" s="84"/>
      <c r="F252" s="86"/>
      <c r="G252" s="53"/>
      <c r="H252" s="60"/>
      <c r="I252" s="37" t="s">
        <v>24</v>
      </c>
      <c r="J252" s="38"/>
      <c r="K252" s="60"/>
      <c r="L252" s="39"/>
      <c r="M252" s="99"/>
      <c r="N252" s="59"/>
      <c r="O252" s="5"/>
      <c r="P252" s="5"/>
      <c r="AH252" s="4">
        <v>0</v>
      </c>
    </row>
    <row r="253" spans="1:34" s="4" customFormat="1" ht="0.75" hidden="1" customHeight="1">
      <c r="A253" s="8"/>
      <c r="B253" s="8"/>
      <c r="C253" s="49" t="s">
        <v>74</v>
      </c>
      <c r="D253" s="88"/>
      <c r="E253" s="84"/>
      <c r="F253" s="86"/>
      <c r="G253" s="87"/>
      <c r="H253" s="60"/>
      <c r="I253" s="37"/>
      <c r="J253" s="38"/>
      <c r="K253" s="60"/>
      <c r="L253" s="39"/>
      <c r="M253" s="99"/>
      <c r="N253" s="59"/>
      <c r="O253" s="5"/>
      <c r="P253" s="5"/>
      <c r="AH253" s="4">
        <v>0</v>
      </c>
    </row>
    <row r="254" spans="1:34" s="4" customFormat="1" ht="18.75" hidden="1" customHeight="1">
      <c r="A254" s="8" t="s">
        <v>53</v>
      </c>
      <c r="B254" s="8" t="s">
        <v>54</v>
      </c>
      <c r="C254" s="49"/>
      <c r="D254" s="88"/>
      <c r="E254" s="84"/>
      <c r="F254" s="86" t="str">
        <f>INDEX(PT_DIFFERENTIATION_VTAR,MATCH(A254,PT_DIFFERENTIATION_VTAR_ID,0))</f>
        <v>Тариф на транспортировку воды</v>
      </c>
      <c r="G254" s="53" t="str">
        <f>INDEX(PT_DIFFERENTIATION_NTAR,MATCH(B254,PT_DIFFERENTIATION_NTAR_ID,0))</f>
        <v/>
      </c>
      <c r="H254" s="54"/>
      <c r="I254" s="55"/>
      <c r="J254" s="56"/>
      <c r="K254" s="61"/>
      <c r="L254" s="54" t="s">
        <v>22</v>
      </c>
      <c r="M254" s="99"/>
      <c r="N254" s="59"/>
      <c r="O254" s="5"/>
      <c r="P254" s="5"/>
      <c r="AH254" s="4">
        <v>0</v>
      </c>
    </row>
    <row r="255" spans="1:34" s="4" customFormat="1" ht="18.75" hidden="1" customHeight="1">
      <c r="A255" s="8"/>
      <c r="B255" s="8"/>
      <c r="C255" s="49" t="s">
        <v>25</v>
      </c>
      <c r="D255" s="88"/>
      <c r="E255" s="84"/>
      <c r="F255" s="86"/>
      <c r="G255" s="53"/>
      <c r="H255" s="60"/>
      <c r="I255" s="37" t="s">
        <v>24</v>
      </c>
      <c r="J255" s="38"/>
      <c r="K255" s="60"/>
      <c r="L255" s="39"/>
      <c r="M255" s="99"/>
      <c r="N255" s="59"/>
      <c r="O255" s="5"/>
      <c r="P255" s="5"/>
      <c r="AH255" s="4">
        <v>0</v>
      </c>
    </row>
    <row r="256" spans="1:34" s="4" customFormat="1" ht="0.75" hidden="1" customHeight="1">
      <c r="A256" s="8"/>
      <c r="B256" s="8"/>
      <c r="C256" s="49" t="s">
        <v>74</v>
      </c>
      <c r="D256" s="88"/>
      <c r="E256" s="84"/>
      <c r="F256" s="86"/>
      <c r="G256" s="87"/>
      <c r="H256" s="60"/>
      <c r="I256" s="37"/>
      <c r="J256" s="38"/>
      <c r="K256" s="60"/>
      <c r="L256" s="39"/>
      <c r="M256" s="99"/>
      <c r="N256" s="59"/>
      <c r="O256" s="5"/>
      <c r="P256" s="5"/>
      <c r="AH256" s="4">
        <v>0</v>
      </c>
    </row>
    <row r="257" spans="1:34" s="4" customFormat="1" ht="18.75" hidden="1" customHeight="1">
      <c r="A257" s="8" t="s">
        <v>55</v>
      </c>
      <c r="B257" s="8" t="s">
        <v>56</v>
      </c>
      <c r="C257" s="49"/>
      <c r="D257" s="88"/>
      <c r="E257" s="84"/>
      <c r="F257" s="86" t="str">
        <f>INDEX(PT_DIFFERENTIATION_VTAR,MATCH(A257,PT_DIFFERENTIATION_VTAR_ID,0))</f>
        <v>Тариф на подвоз воды</v>
      </c>
      <c r="G257" s="53" t="str">
        <f>INDEX(PT_DIFFERENTIATION_NTAR,MATCH(B257,PT_DIFFERENTIATION_NTAR_ID,0))</f>
        <v/>
      </c>
      <c r="H257" s="54"/>
      <c r="I257" s="55"/>
      <c r="J257" s="56"/>
      <c r="K257" s="61"/>
      <c r="L257" s="54" t="s">
        <v>22</v>
      </c>
      <c r="M257" s="99"/>
      <c r="N257" s="59"/>
      <c r="O257" s="5"/>
      <c r="P257" s="5"/>
      <c r="AH257" s="4">
        <v>0</v>
      </c>
    </row>
    <row r="258" spans="1:34" s="4" customFormat="1" ht="18.75" hidden="1" customHeight="1">
      <c r="A258" s="8"/>
      <c r="B258" s="8"/>
      <c r="C258" s="49" t="s">
        <v>25</v>
      </c>
      <c r="D258" s="88"/>
      <c r="E258" s="84"/>
      <c r="F258" s="86"/>
      <c r="G258" s="53"/>
      <c r="H258" s="60"/>
      <c r="I258" s="37" t="s">
        <v>24</v>
      </c>
      <c r="J258" s="38"/>
      <c r="K258" s="60"/>
      <c r="L258" s="39"/>
      <c r="M258" s="99"/>
      <c r="N258" s="59"/>
      <c r="O258" s="5"/>
      <c r="P258" s="5"/>
      <c r="AH258" s="4">
        <v>0</v>
      </c>
    </row>
    <row r="259" spans="1:34" s="4" customFormat="1" ht="0.75" hidden="1" customHeight="1">
      <c r="A259" s="8"/>
      <c r="B259" s="8"/>
      <c r="C259" s="49" t="s">
        <v>74</v>
      </c>
      <c r="D259" s="88"/>
      <c r="E259" s="84"/>
      <c r="F259" s="86"/>
      <c r="G259" s="87"/>
      <c r="H259" s="60"/>
      <c r="I259" s="37"/>
      <c r="J259" s="38"/>
      <c r="K259" s="60"/>
      <c r="L259" s="39"/>
      <c r="M259" s="99"/>
      <c r="N259" s="59"/>
      <c r="O259" s="5"/>
      <c r="P259" s="5"/>
      <c r="AH259" s="4">
        <v>0</v>
      </c>
    </row>
    <row r="260" spans="1:34" s="4" customFormat="1" ht="18.75" hidden="1" customHeight="1">
      <c r="A260" s="8" t="s">
        <v>57</v>
      </c>
      <c r="B260" s="8" t="s">
        <v>58</v>
      </c>
      <c r="C260" s="49"/>
      <c r="D260" s="88"/>
      <c r="E260" s="84"/>
      <c r="F260" s="86" t="str">
        <f>INDEX(PT_DIFFERENTIATION_VTAR,MATCH(A260,PT_DIFFERENTIATION_VTAR_ID,0))</f>
        <v>Тариф на подключение (технологическое присоединение) к централизованной системе холодного водоснабжения</v>
      </c>
      <c r="G260" s="53" t="str">
        <f>INDEX(PT_DIFFERENTIATION_NTAR,MATCH(B260,PT_DIFFERENTIATION_NTAR_ID,0))</f>
        <v/>
      </c>
      <c r="H260" s="54"/>
      <c r="I260" s="55"/>
      <c r="J260" s="56"/>
      <c r="K260" s="61"/>
      <c r="L260" s="54" t="s">
        <v>22</v>
      </c>
      <c r="M260" s="99"/>
      <c r="N260" s="59"/>
      <c r="O260" s="5"/>
      <c r="P260" s="5"/>
      <c r="AH260" s="4">
        <v>0</v>
      </c>
    </row>
    <row r="261" spans="1:34" s="4" customFormat="1" ht="18.75" hidden="1" customHeight="1">
      <c r="A261" s="8"/>
      <c r="B261" s="8"/>
      <c r="C261" s="49" t="s">
        <v>25</v>
      </c>
      <c r="D261" s="88"/>
      <c r="E261" s="84"/>
      <c r="F261" s="86"/>
      <c r="G261" s="53"/>
      <c r="H261" s="60"/>
      <c r="I261" s="37" t="s">
        <v>24</v>
      </c>
      <c r="J261" s="38"/>
      <c r="K261" s="60"/>
      <c r="L261" s="39"/>
      <c r="M261" s="99"/>
      <c r="N261" s="59"/>
      <c r="O261" s="5"/>
      <c r="P261" s="5"/>
      <c r="AH261" s="4">
        <v>0</v>
      </c>
    </row>
    <row r="262" spans="1:34" s="4" customFormat="1" ht="0.75" hidden="1" customHeight="1">
      <c r="A262" s="8"/>
      <c r="B262" s="8"/>
      <c r="C262" s="49" t="s">
        <v>74</v>
      </c>
      <c r="D262" s="88"/>
      <c r="E262" s="84"/>
      <c r="F262" s="86"/>
      <c r="G262" s="87"/>
      <c r="H262" s="60"/>
      <c r="I262" s="37"/>
      <c r="J262" s="38"/>
      <c r="K262" s="60"/>
      <c r="L262" s="39"/>
      <c r="M262" s="99"/>
      <c r="N262" s="59"/>
      <c r="O262" s="5"/>
      <c r="P262" s="5"/>
      <c r="AH262" s="4">
        <v>0</v>
      </c>
    </row>
    <row r="263" spans="1:34" s="4" customFormat="1" ht="18.75" hidden="1" customHeight="1">
      <c r="A263" s="8" t="s">
        <v>59</v>
      </c>
      <c r="B263" s="8" t="s">
        <v>60</v>
      </c>
      <c r="C263" s="49"/>
      <c r="D263" s="88"/>
      <c r="E263" s="84"/>
      <c r="F263" s="86" t="str">
        <f>INDEX(PT_DIFFERENTIATION_VTAR,MATCH(A263,PT_DIFFERENTIATION_VTAR_ID,0))</f>
        <v>Тариф на горячую воду (горячее водоснабжение)</v>
      </c>
      <c r="G263" s="53" t="str">
        <f>INDEX(PT_DIFFERENTIATION_NTAR,MATCH(B263,PT_DIFFERENTIATION_NTAR_ID,0))</f>
        <v/>
      </c>
      <c r="H263" s="54"/>
      <c r="I263" s="55"/>
      <c r="J263" s="56"/>
      <c r="K263" s="61"/>
      <c r="L263" s="54" t="s">
        <v>22</v>
      </c>
      <c r="M263" s="99"/>
      <c r="N263" s="59"/>
      <c r="O263" s="5"/>
      <c r="P263" s="5"/>
      <c r="AH263" s="4">
        <v>0</v>
      </c>
    </row>
    <row r="264" spans="1:34" s="4" customFormat="1" ht="18.75" hidden="1" customHeight="1">
      <c r="A264" s="8"/>
      <c r="B264" s="8"/>
      <c r="C264" s="49" t="s">
        <v>25</v>
      </c>
      <c r="D264" s="88"/>
      <c r="E264" s="84"/>
      <c r="F264" s="86"/>
      <c r="G264" s="53"/>
      <c r="H264" s="60"/>
      <c r="I264" s="37" t="s">
        <v>24</v>
      </c>
      <c r="J264" s="38"/>
      <c r="K264" s="60"/>
      <c r="L264" s="39"/>
      <c r="M264" s="99"/>
      <c r="N264" s="59"/>
      <c r="O264" s="5"/>
      <c r="P264" s="5"/>
      <c r="AH264" s="4">
        <v>0</v>
      </c>
    </row>
    <row r="265" spans="1:34" s="4" customFormat="1" ht="0.75" hidden="1" customHeight="1">
      <c r="A265" s="8"/>
      <c r="B265" s="8"/>
      <c r="C265" s="49" t="s">
        <v>74</v>
      </c>
      <c r="D265" s="88"/>
      <c r="E265" s="84"/>
      <c r="F265" s="86"/>
      <c r="G265" s="87"/>
      <c r="H265" s="60"/>
      <c r="I265" s="37"/>
      <c r="J265" s="38"/>
      <c r="K265" s="60"/>
      <c r="L265" s="39"/>
      <c r="M265" s="99"/>
      <c r="N265" s="59"/>
      <c r="O265" s="5"/>
      <c r="P265" s="5"/>
      <c r="AH265" s="4">
        <v>0</v>
      </c>
    </row>
    <row r="266" spans="1:34" s="4" customFormat="1" ht="18.75" hidden="1" customHeight="1">
      <c r="A266" s="8" t="s">
        <v>61</v>
      </c>
      <c r="B266" s="8" t="s">
        <v>62</v>
      </c>
      <c r="C266" s="49"/>
      <c r="D266" s="88"/>
      <c r="E266" s="84"/>
      <c r="F266" s="86" t="str">
        <f>INDEX(PT_DIFFERENTIATION_VTAR,MATCH(A266,PT_DIFFERENTIATION_VTAR_ID,0))</f>
        <v>Тариф на транспортировку горячей воды</v>
      </c>
      <c r="G266" s="53" t="str">
        <f>INDEX(PT_DIFFERENTIATION_NTAR,MATCH(B266,PT_DIFFERENTIATION_NTAR_ID,0))</f>
        <v/>
      </c>
      <c r="H266" s="54"/>
      <c r="I266" s="55"/>
      <c r="J266" s="56"/>
      <c r="K266" s="61"/>
      <c r="L266" s="54" t="s">
        <v>22</v>
      </c>
      <c r="M266" s="99"/>
      <c r="N266" s="59"/>
      <c r="O266" s="5"/>
      <c r="P266" s="5"/>
      <c r="AH266" s="4">
        <v>0</v>
      </c>
    </row>
    <row r="267" spans="1:34" s="4" customFormat="1" ht="18.75" hidden="1" customHeight="1">
      <c r="A267" s="8"/>
      <c r="B267" s="8"/>
      <c r="C267" s="49" t="s">
        <v>25</v>
      </c>
      <c r="D267" s="88"/>
      <c r="E267" s="84"/>
      <c r="F267" s="86"/>
      <c r="G267" s="53"/>
      <c r="H267" s="60"/>
      <c r="I267" s="37" t="s">
        <v>24</v>
      </c>
      <c r="J267" s="38"/>
      <c r="K267" s="60"/>
      <c r="L267" s="39"/>
      <c r="M267" s="99"/>
      <c r="N267" s="59"/>
      <c r="O267" s="5"/>
      <c r="P267" s="5"/>
      <c r="AH267" s="4">
        <v>0</v>
      </c>
    </row>
    <row r="268" spans="1:34" s="4" customFormat="1" ht="0.75" hidden="1" customHeight="1">
      <c r="A268" s="8"/>
      <c r="B268" s="8"/>
      <c r="C268" s="49" t="s">
        <v>74</v>
      </c>
      <c r="D268" s="88"/>
      <c r="E268" s="84"/>
      <c r="F268" s="86"/>
      <c r="G268" s="87"/>
      <c r="H268" s="60"/>
      <c r="I268" s="37"/>
      <c r="J268" s="38"/>
      <c r="K268" s="60"/>
      <c r="L268" s="39"/>
      <c r="M268" s="99"/>
      <c r="N268" s="59"/>
      <c r="O268" s="5"/>
      <c r="P268" s="5"/>
      <c r="AH268" s="4">
        <v>0</v>
      </c>
    </row>
    <row r="269" spans="1:34" s="4" customFormat="1" ht="18.75" hidden="1" customHeight="1">
      <c r="A269" s="8" t="s">
        <v>63</v>
      </c>
      <c r="B269" s="8" t="s">
        <v>64</v>
      </c>
      <c r="C269" s="49"/>
      <c r="D269" s="88"/>
      <c r="E269" s="84"/>
      <c r="F269" s="86" t="str">
        <f>INDEX(PT_DIFFERENTIATION_VTAR,MATCH(A269,PT_DIFFERENTIATION_VTAR_ID,0))</f>
        <v>Тариф на подключение (технологическое присоединение) к централизованной системе горячего водоснабжения</v>
      </c>
      <c r="G269" s="53" t="str">
        <f>INDEX(PT_DIFFERENTIATION_NTAR,MATCH(B269,PT_DIFFERENTIATION_NTAR_ID,0))</f>
        <v/>
      </c>
      <c r="H269" s="54"/>
      <c r="I269" s="55"/>
      <c r="J269" s="56"/>
      <c r="K269" s="61"/>
      <c r="L269" s="54" t="s">
        <v>22</v>
      </c>
      <c r="M269" s="99"/>
      <c r="N269" s="59"/>
      <c r="O269" s="5"/>
      <c r="P269" s="5"/>
      <c r="AH269" s="4">
        <v>0</v>
      </c>
    </row>
    <row r="270" spans="1:34" s="4" customFormat="1" ht="18.75" hidden="1" customHeight="1">
      <c r="A270" s="8"/>
      <c r="B270" s="8"/>
      <c r="C270" s="49" t="s">
        <v>25</v>
      </c>
      <c r="D270" s="88"/>
      <c r="E270" s="84"/>
      <c r="F270" s="86"/>
      <c r="G270" s="53"/>
      <c r="H270" s="60"/>
      <c r="I270" s="37" t="s">
        <v>24</v>
      </c>
      <c r="J270" s="38"/>
      <c r="K270" s="60"/>
      <c r="L270" s="39"/>
      <c r="M270" s="99"/>
      <c r="N270" s="59"/>
      <c r="O270" s="5"/>
      <c r="P270" s="5"/>
      <c r="AH270" s="4">
        <v>0</v>
      </c>
    </row>
    <row r="271" spans="1:34" s="4" customFormat="1" ht="0.75" hidden="1" customHeight="1">
      <c r="A271" s="8"/>
      <c r="B271" s="8"/>
      <c r="C271" s="49" t="s">
        <v>74</v>
      </c>
      <c r="D271" s="88"/>
      <c r="E271" s="84"/>
      <c r="F271" s="86"/>
      <c r="G271" s="87"/>
      <c r="H271" s="60"/>
      <c r="I271" s="37"/>
      <c r="J271" s="38"/>
      <c r="K271" s="60"/>
      <c r="L271" s="39"/>
      <c r="M271" s="99"/>
      <c r="N271" s="59"/>
      <c r="O271" s="5"/>
      <c r="P271" s="5"/>
      <c r="AH271" s="4">
        <v>0</v>
      </c>
    </row>
    <row r="272" spans="1:34" s="4" customFormat="1" ht="18.75" hidden="1" customHeight="1">
      <c r="A272" s="8" t="s">
        <v>65</v>
      </c>
      <c r="B272" s="8" t="s">
        <v>66</v>
      </c>
      <c r="C272" s="49"/>
      <c r="D272" s="88"/>
      <c r="E272" s="84"/>
      <c r="F272" s="86" t="str">
        <f>INDEX(PT_DIFFERENTIATION_VTAR,MATCH(A272,PT_DIFFERENTIATION_VTAR_ID,0))</f>
        <v>Тариф на водоотведение</v>
      </c>
      <c r="G272" s="53" t="str">
        <f>INDEX(PT_DIFFERENTIATION_NTAR,MATCH(B272,PT_DIFFERENTIATION_NTAR_ID,0))</f>
        <v/>
      </c>
      <c r="H272" s="54"/>
      <c r="I272" s="55"/>
      <c r="J272" s="56"/>
      <c r="K272" s="61"/>
      <c r="L272" s="54" t="s">
        <v>22</v>
      </c>
      <c r="M272" s="99"/>
      <c r="N272" s="59"/>
      <c r="O272" s="5"/>
      <c r="P272" s="5"/>
      <c r="AH272" s="4">
        <v>0</v>
      </c>
    </row>
    <row r="273" spans="1:34" s="4" customFormat="1" ht="18.75" hidden="1" customHeight="1">
      <c r="A273" s="8"/>
      <c r="B273" s="8"/>
      <c r="C273" s="49" t="s">
        <v>25</v>
      </c>
      <c r="D273" s="88"/>
      <c r="E273" s="84"/>
      <c r="F273" s="86"/>
      <c r="G273" s="53"/>
      <c r="H273" s="60"/>
      <c r="I273" s="37" t="s">
        <v>24</v>
      </c>
      <c r="J273" s="38"/>
      <c r="K273" s="60"/>
      <c r="L273" s="39"/>
      <c r="M273" s="99"/>
      <c r="N273" s="59"/>
      <c r="O273" s="5"/>
      <c r="P273" s="5"/>
      <c r="AH273" s="4">
        <v>0</v>
      </c>
    </row>
    <row r="274" spans="1:34" s="4" customFormat="1" ht="0.75" hidden="1" customHeight="1">
      <c r="A274" s="8"/>
      <c r="B274" s="8"/>
      <c r="C274" s="49" t="s">
        <v>74</v>
      </c>
      <c r="D274" s="88"/>
      <c r="E274" s="84"/>
      <c r="F274" s="86"/>
      <c r="G274" s="87"/>
      <c r="H274" s="60"/>
      <c r="I274" s="37"/>
      <c r="J274" s="38"/>
      <c r="K274" s="60"/>
      <c r="L274" s="39"/>
      <c r="M274" s="99"/>
      <c r="N274" s="59"/>
      <c r="O274" s="5"/>
      <c r="P274" s="5"/>
      <c r="AH274" s="4">
        <v>0</v>
      </c>
    </row>
    <row r="275" spans="1:34" s="4" customFormat="1" ht="18.75" hidden="1" customHeight="1">
      <c r="A275" s="8" t="s">
        <v>67</v>
      </c>
      <c r="B275" s="8" t="s">
        <v>68</v>
      </c>
      <c r="C275" s="49"/>
      <c r="D275" s="88"/>
      <c r="E275" s="84"/>
      <c r="F275" s="86" t="str">
        <f>INDEX(PT_DIFFERENTIATION_VTAR,MATCH(A275,PT_DIFFERENTIATION_VTAR_ID,0))</f>
        <v>Тариф на транспортировку сточных вод</v>
      </c>
      <c r="G275" s="53" t="str">
        <f>INDEX(PT_DIFFERENTIATION_NTAR,MATCH(B275,PT_DIFFERENTIATION_NTAR_ID,0))</f>
        <v/>
      </c>
      <c r="H275" s="54"/>
      <c r="I275" s="55"/>
      <c r="J275" s="56"/>
      <c r="K275" s="61"/>
      <c r="L275" s="54" t="s">
        <v>22</v>
      </c>
      <c r="M275" s="99"/>
      <c r="N275" s="59"/>
      <c r="O275" s="5"/>
      <c r="P275" s="5"/>
      <c r="AH275" s="4">
        <v>0</v>
      </c>
    </row>
    <row r="276" spans="1:34" s="4" customFormat="1" ht="18.75" hidden="1" customHeight="1">
      <c r="A276" s="8"/>
      <c r="B276" s="8"/>
      <c r="C276" s="49" t="s">
        <v>25</v>
      </c>
      <c r="D276" s="88"/>
      <c r="E276" s="84"/>
      <c r="F276" s="86"/>
      <c r="G276" s="53"/>
      <c r="H276" s="60"/>
      <c r="I276" s="37" t="s">
        <v>24</v>
      </c>
      <c r="J276" s="38"/>
      <c r="K276" s="60"/>
      <c r="L276" s="39"/>
      <c r="M276" s="99"/>
      <c r="N276" s="59"/>
      <c r="O276" s="5"/>
      <c r="P276" s="5"/>
      <c r="AH276" s="4">
        <v>0</v>
      </c>
    </row>
    <row r="277" spans="1:34" s="4" customFormat="1" ht="0.75" hidden="1" customHeight="1">
      <c r="A277" s="8"/>
      <c r="B277" s="8"/>
      <c r="C277" s="49" t="s">
        <v>74</v>
      </c>
      <c r="D277" s="88"/>
      <c r="E277" s="84"/>
      <c r="F277" s="86"/>
      <c r="G277" s="87"/>
      <c r="H277" s="60"/>
      <c r="I277" s="37"/>
      <c r="J277" s="38"/>
      <c r="K277" s="60"/>
      <c r="L277" s="39"/>
      <c r="M277" s="99"/>
      <c r="N277" s="59"/>
      <c r="O277" s="5"/>
      <c r="P277" s="5"/>
      <c r="AH277" s="4">
        <v>0</v>
      </c>
    </row>
    <row r="278" spans="1:34" s="4" customFormat="1" ht="18.75" hidden="1" customHeight="1">
      <c r="A278" s="8" t="s">
        <v>69</v>
      </c>
      <c r="B278" s="8" t="s">
        <v>70</v>
      </c>
      <c r="C278" s="49"/>
      <c r="D278" s="88"/>
      <c r="E278" s="84"/>
      <c r="F278" s="86" t="str">
        <f>INDEX(PT_DIFFERENTIATION_VTAR,MATCH(A278,PT_DIFFERENTIATION_VTAR_ID,0))</f>
        <v>Тариф на подключение (технологическое присоединение) к централизованной системе водоотведения</v>
      </c>
      <c r="G278" s="53" t="str">
        <f>INDEX(PT_DIFFERENTIATION_NTAR,MATCH(B278,PT_DIFFERENTIATION_NTAR_ID,0))</f>
        <v/>
      </c>
      <c r="H278" s="54"/>
      <c r="I278" s="55"/>
      <c r="J278" s="56"/>
      <c r="K278" s="61"/>
      <c r="L278" s="54" t="s">
        <v>22</v>
      </c>
      <c r="M278" s="99"/>
      <c r="N278" s="59"/>
      <c r="O278" s="5"/>
      <c r="P278" s="5"/>
      <c r="AH278" s="4">
        <v>0</v>
      </c>
    </row>
    <row r="279" spans="1:34" s="4" customFormat="1" ht="18.75" hidden="1" customHeight="1">
      <c r="A279" s="8"/>
      <c r="B279" s="8"/>
      <c r="C279" s="49" t="s">
        <v>25</v>
      </c>
      <c r="D279" s="88"/>
      <c r="E279" s="84"/>
      <c r="F279" s="86"/>
      <c r="G279" s="53"/>
      <c r="H279" s="60"/>
      <c r="I279" s="37" t="s">
        <v>24</v>
      </c>
      <c r="J279" s="38"/>
      <c r="K279" s="60"/>
      <c r="L279" s="39"/>
      <c r="M279" s="99"/>
      <c r="N279" s="59"/>
      <c r="O279" s="5"/>
      <c r="P279" s="5"/>
      <c r="AH279" s="4">
        <v>0</v>
      </c>
    </row>
    <row r="280" spans="1:34" s="4" customFormat="1" ht="1.1499999999999999" customHeight="1">
      <c r="A280" s="8"/>
      <c r="B280" s="8"/>
      <c r="C280" s="49" t="s">
        <v>74</v>
      </c>
      <c r="D280" s="88"/>
      <c r="E280" s="84"/>
      <c r="F280" s="86"/>
      <c r="G280" s="87"/>
      <c r="H280" s="60"/>
      <c r="I280" s="37"/>
      <c r="J280" s="38"/>
      <c r="K280" s="60"/>
      <c r="L280" s="39"/>
      <c r="M280" s="99"/>
      <c r="N280" s="59"/>
      <c r="O280" s="5"/>
      <c r="P280" s="5"/>
      <c r="AH280" s="4">
        <v>1</v>
      </c>
    </row>
    <row r="281" spans="1:34" ht="27.4" customHeight="1">
      <c r="A281" s="8"/>
      <c r="B281" s="8"/>
      <c r="D281" s="14"/>
      <c r="E281" s="10" t="s">
        <v>76</v>
      </c>
      <c r="F281" s="81" t="str">
        <f>"Размер экономически обоснованных расходов, не учтенных при установлении "&amp;IF(TEMPLATE_SPHERE="HEAT","регулируемых цен (тарифов)","тарифов")&amp;" в предыдущий период регулирования (при их наличии), "&amp;IF(TEMPLATE_SPHERE="HEAT","определенном в соответствии с законодательством в сфере теплоснабжения","определенных в соответствии с Основами ценообразования в сфере водоснабжения и водоотведения")</f>
        <v>Размер экономически обоснованных расходов, не учтенных при установлении регулируемых цен (тарифов) в предыдущий период регулирования (при их наличии), определенном в соответствии с законодательством в сфере теплоснабжения</v>
      </c>
      <c r="G281" s="81"/>
      <c r="H281" s="81"/>
      <c r="I281" s="81"/>
      <c r="J281" s="81"/>
      <c r="K281" s="81"/>
      <c r="L281" s="81"/>
      <c r="M281" s="94"/>
      <c r="N281" s="59"/>
      <c r="AH281" s="4">
        <v>26</v>
      </c>
    </row>
    <row r="282" spans="1:34" s="4" customFormat="1" ht="60.75" hidden="1" customHeight="1">
      <c r="A282" s="8" t="s">
        <v>20</v>
      </c>
      <c r="B282" s="8" t="s">
        <v>21</v>
      </c>
      <c r="C282" s="49"/>
      <c r="D282" s="88"/>
      <c r="E282" s="84"/>
      <c r="F282" s="86" t="str">
        <f>INDEX(PT_DIFFERENTIATION_VTAR,MATCH(A282,PT_DIFFERENTIATION_VTAR_ID,0))</f>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
      <c r="G282" s="53" t="str">
        <f>INDEX(PT_DIFFERENTIATION_NTAR,MATCH(B282,PT_DIFFERENTIATION_NTAR_ID,0))</f>
        <v/>
      </c>
      <c r="H282" s="54"/>
      <c r="I282" s="55"/>
      <c r="J282" s="56"/>
      <c r="K282" s="61"/>
      <c r="L282" s="54" t="s">
        <v>22</v>
      </c>
      <c r="M282" s="32"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Даты начала и окончания срока действия тарифов указываются в виде «ДД.ММ.ГГГГ».
"&amp;"Величина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"&amp;"В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водоснабжения и водоотведения, указывается значение «0».
"&amp;"В случае дифференциации экономически обоснованных расходов по видам тарифов и/или по срокам действия тарифов информация указывается в отдельных строках."</f>
        <v>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срока действия тарифов указываются в виде «ДД.ММ.ГГГГ».
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водоснабжения и водоотведения, указывается значение «0».
В случае дифференциации экономически обоснованных расходов по видам тарифов и/или по срокам действия тарифов информация указывается в отдельных строках.</v>
      </c>
      <c r="N282" s="59"/>
      <c r="O282" s="5"/>
      <c r="P282" s="5"/>
      <c r="AH282" s="4">
        <v>0</v>
      </c>
    </row>
    <row r="283" spans="1:34" s="4" customFormat="1" ht="18.75" hidden="1" customHeight="1">
      <c r="A283" s="8"/>
      <c r="B283" s="8"/>
      <c r="C283" s="49" t="s">
        <v>25</v>
      </c>
      <c r="D283" s="88"/>
      <c r="E283" s="84"/>
      <c r="F283" s="86"/>
      <c r="G283" s="53"/>
      <c r="H283" s="60"/>
      <c r="I283" s="37" t="s">
        <v>24</v>
      </c>
      <c r="J283" s="38"/>
      <c r="K283" s="60"/>
      <c r="L283" s="39"/>
      <c r="M283" s="33"/>
      <c r="N283" s="59"/>
      <c r="O283" s="5"/>
      <c r="P283" s="5"/>
      <c r="AH283" s="4">
        <v>0</v>
      </c>
    </row>
    <row r="284" spans="1:34" s="4" customFormat="1" ht="0.75" hidden="1" customHeight="1">
      <c r="A284" s="8"/>
      <c r="B284" s="8"/>
      <c r="C284" s="49" t="s">
        <v>74</v>
      </c>
      <c r="D284" s="88"/>
      <c r="E284" s="84"/>
      <c r="F284" s="86"/>
      <c r="G284" s="87"/>
      <c r="H284" s="60"/>
      <c r="I284" s="37"/>
      <c r="J284" s="38"/>
      <c r="K284" s="60"/>
      <c r="L284" s="39"/>
      <c r="M284" s="33"/>
      <c r="N284" s="59"/>
      <c r="O284" s="5"/>
      <c r="P284" s="5"/>
      <c r="AH284" s="4">
        <v>0</v>
      </c>
    </row>
    <row r="285" spans="1:34" s="4" customFormat="1" ht="45" customHeight="1">
      <c r="A285" s="8" t="s">
        <v>32</v>
      </c>
      <c r="B285" s="8" t="s">
        <v>33</v>
      </c>
      <c r="C285" s="49"/>
      <c r="D285" s="88"/>
      <c r="E285" s="84"/>
      <c r="F285" s="86" t="str">
        <f>INDEX(PT_DIFFERENTIATION_VTAR,MATCH(A285,PT_DIFFERENTIATION_VTAR_ID,0))</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G285" s="53" t="str">
        <f>INDEX(PT_DIFFERENTIATION_NTAR,MATCH(B285,PT_DIFFERENTIATION_NTAR_ID,0))</f>
        <v>Тариф на тепловую энергию с целью компенсации потерь</v>
      </c>
      <c r="H285" s="54"/>
      <c r="I285" s="55">
        <v>45658</v>
      </c>
      <c r="J285" s="56">
        <v>46022</v>
      </c>
      <c r="K285" s="61">
        <v>0</v>
      </c>
      <c r="L285" s="54" t="s">
        <v>22</v>
      </c>
      <c r="M285" s="40"/>
      <c r="N285" s="59"/>
      <c r="O285" s="5"/>
      <c r="P285" s="5"/>
      <c r="AH285" s="4">
        <v>0</v>
      </c>
    </row>
    <row r="286" spans="1:34" s="4" customFormat="1" ht="56.25" customHeight="1">
      <c r="A286" s="8"/>
      <c r="B286" s="8"/>
      <c r="C286" s="49"/>
      <c r="D286" s="91"/>
      <c r="E286" s="92"/>
      <c r="F286" s="92"/>
      <c r="G286" s="92"/>
      <c r="H286" s="30" t="s">
        <v>1</v>
      </c>
      <c r="I286" s="55">
        <v>46023</v>
      </c>
      <c r="J286" s="56">
        <v>46387</v>
      </c>
      <c r="K286" s="61">
        <v>0</v>
      </c>
      <c r="L286" s="54" t="s">
        <v>22</v>
      </c>
      <c r="M286" s="58"/>
      <c r="N286" s="59"/>
      <c r="O286" s="5"/>
      <c r="P286" s="5"/>
      <c r="AH286" s="4">
        <v>0</v>
      </c>
    </row>
    <row r="287" spans="1:34" s="4" customFormat="1" ht="56.25" customHeight="1">
      <c r="A287" s="8"/>
      <c r="B287" s="8"/>
      <c r="C287" s="49"/>
      <c r="D287" s="91"/>
      <c r="E287" s="92"/>
      <c r="F287" s="92"/>
      <c r="G287" s="92"/>
      <c r="H287" s="30" t="s">
        <v>1</v>
      </c>
      <c r="I287" s="55">
        <v>46388</v>
      </c>
      <c r="J287" s="56">
        <v>46752</v>
      </c>
      <c r="K287" s="61">
        <v>0</v>
      </c>
      <c r="L287" s="54" t="s">
        <v>22</v>
      </c>
      <c r="M287" s="58"/>
      <c r="N287" s="59"/>
      <c r="O287" s="5"/>
      <c r="P287" s="5"/>
      <c r="AH287" s="4">
        <v>0</v>
      </c>
    </row>
    <row r="288" spans="1:34" s="4" customFormat="1" ht="56.25" customHeight="1">
      <c r="A288" s="8"/>
      <c r="B288" s="8"/>
      <c r="C288" s="49"/>
      <c r="D288" s="91"/>
      <c r="E288" s="92"/>
      <c r="F288" s="92"/>
      <c r="G288" s="92"/>
      <c r="H288" s="30" t="s">
        <v>1</v>
      </c>
      <c r="I288" s="55">
        <v>46753</v>
      </c>
      <c r="J288" s="56">
        <v>47118</v>
      </c>
      <c r="K288" s="61">
        <v>0</v>
      </c>
      <c r="L288" s="54" t="s">
        <v>22</v>
      </c>
      <c r="M288" s="58"/>
      <c r="N288" s="59"/>
      <c r="O288" s="5"/>
      <c r="P288" s="5"/>
      <c r="AH288" s="4">
        <v>0</v>
      </c>
    </row>
    <row r="289" spans="1:34" s="4" customFormat="1" ht="18.75" customHeight="1">
      <c r="A289" s="8"/>
      <c r="B289" s="8"/>
      <c r="C289" s="49" t="s">
        <v>25</v>
      </c>
      <c r="D289" s="88"/>
      <c r="E289" s="84"/>
      <c r="F289" s="86"/>
      <c r="G289" s="53"/>
      <c r="H289" s="60"/>
      <c r="I289" s="37" t="s">
        <v>24</v>
      </c>
      <c r="J289" s="38"/>
      <c r="K289" s="60"/>
      <c r="L289" s="39"/>
      <c r="M289" s="98"/>
      <c r="N289" s="59"/>
      <c r="O289" s="5"/>
      <c r="P289" s="5"/>
      <c r="AH289" s="4">
        <v>0</v>
      </c>
    </row>
    <row r="290" spans="1:34" s="4" customFormat="1" ht="0.75" customHeight="1">
      <c r="A290" s="8"/>
      <c r="B290" s="8"/>
      <c r="C290" s="49" t="s">
        <v>74</v>
      </c>
      <c r="D290" s="88"/>
      <c r="E290" s="84"/>
      <c r="F290" s="86"/>
      <c r="G290" s="87"/>
      <c r="H290" s="60"/>
      <c r="I290" s="37"/>
      <c r="J290" s="38"/>
      <c r="K290" s="60"/>
      <c r="L290" s="39"/>
      <c r="M290" s="99"/>
      <c r="N290" s="59"/>
      <c r="O290" s="5"/>
      <c r="P290" s="5"/>
      <c r="AH290" s="4">
        <v>0</v>
      </c>
    </row>
    <row r="291" spans="1:34" s="4" customFormat="1" ht="45" hidden="1" customHeight="1">
      <c r="A291" s="8" t="s">
        <v>35</v>
      </c>
      <c r="B291" s="8" t="s">
        <v>36</v>
      </c>
      <c r="C291" s="49"/>
      <c r="D291" s="88"/>
      <c r="E291" s="84"/>
      <c r="F291" s="86" t="str">
        <f>INDEX(PT_DIFFERENTIATION_VTAR,MATCH(A291,PT_DIFFERENTIATION_VTAR_ID,0))</f>
        <v>Тарифы на теплоноситель, поставляемый теплоснабжающими организациями потребителям, другим теплоснабжающим организациям</v>
      </c>
      <c r="G291" s="53" t="str">
        <f>INDEX(PT_DIFFERENTIATION_NTAR,MATCH(B291,PT_DIFFERENTIATION_NTAR_ID,0))</f>
        <v/>
      </c>
      <c r="H291" s="54"/>
      <c r="I291" s="55"/>
      <c r="J291" s="56"/>
      <c r="K291" s="61"/>
      <c r="L291" s="54" t="s">
        <v>22</v>
      </c>
      <c r="M291" s="99"/>
      <c r="N291" s="59"/>
      <c r="O291" s="5"/>
      <c r="P291" s="5"/>
      <c r="AH291" s="4">
        <v>0</v>
      </c>
    </row>
    <row r="292" spans="1:34" s="4" customFormat="1" ht="18.75" hidden="1" customHeight="1">
      <c r="A292" s="8"/>
      <c r="B292" s="8"/>
      <c r="C292" s="49" t="s">
        <v>25</v>
      </c>
      <c r="D292" s="88"/>
      <c r="E292" s="84"/>
      <c r="F292" s="86"/>
      <c r="G292" s="53"/>
      <c r="H292" s="60"/>
      <c r="I292" s="37" t="s">
        <v>24</v>
      </c>
      <c r="J292" s="38"/>
      <c r="K292" s="60"/>
      <c r="L292" s="39"/>
      <c r="M292" s="99"/>
      <c r="N292" s="59"/>
      <c r="O292" s="5"/>
      <c r="P292" s="5"/>
      <c r="AH292" s="4">
        <v>0</v>
      </c>
    </row>
    <row r="293" spans="1:34" s="4" customFormat="1" ht="0.75" hidden="1" customHeight="1">
      <c r="A293" s="8"/>
      <c r="B293" s="8"/>
      <c r="C293" s="49" t="s">
        <v>74</v>
      </c>
      <c r="D293" s="88"/>
      <c r="E293" s="84"/>
      <c r="F293" s="86"/>
      <c r="G293" s="87"/>
      <c r="H293" s="60"/>
      <c r="I293" s="37"/>
      <c r="J293" s="38"/>
      <c r="K293" s="60"/>
      <c r="L293" s="39"/>
      <c r="M293" s="99"/>
      <c r="N293" s="59"/>
      <c r="O293" s="5"/>
      <c r="P293" s="5"/>
      <c r="AH293" s="4">
        <v>0</v>
      </c>
    </row>
    <row r="294" spans="1:34" s="4" customFormat="1" ht="45" hidden="1" customHeight="1">
      <c r="A294" s="8" t="s">
        <v>37</v>
      </c>
      <c r="B294" s="8" t="s">
        <v>38</v>
      </c>
      <c r="C294" s="49"/>
      <c r="D294" s="88"/>
      <c r="E294" s="84"/>
      <c r="F294" s="86" t="str">
        <f>INDEX(PT_DIFFERENTIATION_VTAR,MATCH(A294,PT_DIFFERENTIATION_VTAR_ID,0))</f>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
      <c r="G294" s="53" t="str">
        <f>INDEX(PT_DIFFERENTIATION_NTAR,MATCH(B294,PT_DIFFERENTIATION_NTAR_ID,0))</f>
        <v/>
      </c>
      <c r="H294" s="54"/>
      <c r="I294" s="55"/>
      <c r="J294" s="56"/>
      <c r="K294" s="61"/>
      <c r="L294" s="54" t="s">
        <v>22</v>
      </c>
      <c r="M294" s="99"/>
      <c r="N294" s="59"/>
      <c r="O294" s="5"/>
      <c r="P294" s="5"/>
      <c r="AH294" s="4">
        <v>0</v>
      </c>
    </row>
    <row r="295" spans="1:34" s="4" customFormat="1" ht="18.75" hidden="1" customHeight="1">
      <c r="A295" s="8"/>
      <c r="B295" s="8"/>
      <c r="C295" s="49" t="s">
        <v>25</v>
      </c>
      <c r="D295" s="88"/>
      <c r="E295" s="84"/>
      <c r="F295" s="86"/>
      <c r="G295" s="53"/>
      <c r="H295" s="60"/>
      <c r="I295" s="37" t="s">
        <v>24</v>
      </c>
      <c r="J295" s="38"/>
      <c r="K295" s="60"/>
      <c r="L295" s="39"/>
      <c r="M295" s="99"/>
      <c r="N295" s="59"/>
      <c r="O295" s="5"/>
      <c r="P295" s="5"/>
      <c r="AH295" s="4">
        <v>0</v>
      </c>
    </row>
    <row r="296" spans="1:34" s="4" customFormat="1" ht="0.75" hidden="1" customHeight="1">
      <c r="A296" s="8"/>
      <c r="B296" s="8"/>
      <c r="C296" s="49" t="s">
        <v>74</v>
      </c>
      <c r="D296" s="88"/>
      <c r="E296" s="84"/>
      <c r="F296" s="86"/>
      <c r="G296" s="87"/>
      <c r="H296" s="60"/>
      <c r="I296" s="37"/>
      <c r="J296" s="38"/>
      <c r="K296" s="60"/>
      <c r="L296" s="39"/>
      <c r="M296" s="99"/>
      <c r="N296" s="59"/>
      <c r="O296" s="5"/>
      <c r="P296" s="5"/>
      <c r="AH296" s="4">
        <v>0</v>
      </c>
    </row>
    <row r="297" spans="1:34" s="4" customFormat="1" ht="18.75" hidden="1" customHeight="1">
      <c r="A297" s="8" t="s">
        <v>39</v>
      </c>
      <c r="B297" s="8" t="s">
        <v>40</v>
      </c>
      <c r="C297" s="49"/>
      <c r="D297" s="88"/>
      <c r="E297" s="84"/>
      <c r="F297" s="86" t="str">
        <f>INDEX(PT_DIFFERENTIATION_VTAR,MATCH(A297,PT_DIFFERENTIATION_VTAR_ID,0))</f>
        <v>Тарифы на услуги по передаче тепловой энергии</v>
      </c>
      <c r="G297" s="53" t="str">
        <f>INDEX(PT_DIFFERENTIATION_NTAR,MATCH(B297,PT_DIFFERENTIATION_NTAR_ID,0))</f>
        <v/>
      </c>
      <c r="H297" s="54"/>
      <c r="I297" s="55"/>
      <c r="J297" s="56"/>
      <c r="K297" s="61"/>
      <c r="L297" s="54" t="s">
        <v>22</v>
      </c>
      <c r="M297" s="99"/>
      <c r="N297" s="59"/>
      <c r="O297" s="5"/>
      <c r="P297" s="5"/>
      <c r="AH297" s="4">
        <v>0</v>
      </c>
    </row>
    <row r="298" spans="1:34" s="4" customFormat="1" ht="18.75" hidden="1" customHeight="1">
      <c r="A298" s="8"/>
      <c r="B298" s="8"/>
      <c r="C298" s="49" t="s">
        <v>25</v>
      </c>
      <c r="D298" s="88"/>
      <c r="E298" s="84"/>
      <c r="F298" s="86"/>
      <c r="G298" s="53"/>
      <c r="H298" s="60"/>
      <c r="I298" s="37" t="s">
        <v>24</v>
      </c>
      <c r="J298" s="38"/>
      <c r="K298" s="60"/>
      <c r="L298" s="39"/>
      <c r="M298" s="99"/>
      <c r="N298" s="59"/>
      <c r="O298" s="5"/>
      <c r="P298" s="5"/>
      <c r="AH298" s="4">
        <v>0</v>
      </c>
    </row>
    <row r="299" spans="1:34" s="4" customFormat="1" ht="0.75" hidden="1" customHeight="1">
      <c r="A299" s="8"/>
      <c r="B299" s="8"/>
      <c r="C299" s="49" t="s">
        <v>74</v>
      </c>
      <c r="D299" s="88"/>
      <c r="E299" s="84"/>
      <c r="F299" s="86"/>
      <c r="G299" s="87"/>
      <c r="H299" s="60"/>
      <c r="I299" s="37"/>
      <c r="J299" s="38"/>
      <c r="K299" s="60"/>
      <c r="L299" s="39"/>
      <c r="M299" s="99"/>
      <c r="N299" s="59"/>
      <c r="O299" s="5"/>
      <c r="P299" s="5"/>
      <c r="AH299" s="4">
        <v>0</v>
      </c>
    </row>
    <row r="300" spans="1:34" s="4" customFormat="1" ht="18.75" hidden="1" customHeight="1">
      <c r="A300" s="8" t="s">
        <v>41</v>
      </c>
      <c r="B300" s="8" t="s">
        <v>42</v>
      </c>
      <c r="C300" s="49"/>
      <c r="D300" s="88"/>
      <c r="E300" s="84"/>
      <c r="F300" s="86" t="str">
        <f>INDEX(PT_DIFFERENTIATION_VTAR,MATCH(A300,PT_DIFFERENTIATION_VTAR_ID,0))</f>
        <v>Тарифы на услуги по передаче теплоносителя</v>
      </c>
      <c r="G300" s="53" t="str">
        <f>INDEX(PT_DIFFERENTIATION_NTAR,MATCH(B300,PT_DIFFERENTIATION_NTAR_ID,0))</f>
        <v/>
      </c>
      <c r="H300" s="54"/>
      <c r="I300" s="55"/>
      <c r="J300" s="56"/>
      <c r="K300" s="61"/>
      <c r="L300" s="54" t="s">
        <v>22</v>
      </c>
      <c r="M300" s="99"/>
      <c r="N300" s="59"/>
      <c r="O300" s="5"/>
      <c r="P300" s="5"/>
      <c r="AH300" s="4">
        <v>0</v>
      </c>
    </row>
    <row r="301" spans="1:34" s="4" customFormat="1" ht="18.75" hidden="1" customHeight="1">
      <c r="A301" s="8"/>
      <c r="B301" s="8"/>
      <c r="C301" s="49" t="s">
        <v>25</v>
      </c>
      <c r="D301" s="88"/>
      <c r="E301" s="84"/>
      <c r="F301" s="86"/>
      <c r="G301" s="53"/>
      <c r="H301" s="60"/>
      <c r="I301" s="37" t="s">
        <v>24</v>
      </c>
      <c r="J301" s="38"/>
      <c r="K301" s="60"/>
      <c r="L301" s="39"/>
      <c r="M301" s="99"/>
      <c r="N301" s="59"/>
      <c r="O301" s="5"/>
      <c r="P301" s="5"/>
      <c r="AH301" s="4">
        <v>0</v>
      </c>
    </row>
    <row r="302" spans="1:34" s="4" customFormat="1" ht="0.75" hidden="1" customHeight="1">
      <c r="A302" s="8"/>
      <c r="B302" s="8"/>
      <c r="C302" s="49" t="s">
        <v>74</v>
      </c>
      <c r="D302" s="88"/>
      <c r="E302" s="84"/>
      <c r="F302" s="86"/>
      <c r="G302" s="87"/>
      <c r="H302" s="60"/>
      <c r="I302" s="37"/>
      <c r="J302" s="38"/>
      <c r="K302" s="60"/>
      <c r="L302" s="39"/>
      <c r="M302" s="99"/>
      <c r="N302" s="59"/>
      <c r="O302" s="5"/>
      <c r="P302" s="5"/>
      <c r="AH302" s="4">
        <v>0</v>
      </c>
    </row>
    <row r="303" spans="1:34" s="4" customFormat="1" ht="18.75" hidden="1" customHeight="1">
      <c r="A303" s="8" t="s">
        <v>43</v>
      </c>
      <c r="B303" s="8" t="s">
        <v>44</v>
      </c>
      <c r="C303" s="49"/>
      <c r="D303" s="88"/>
      <c r="E303" s="84"/>
      <c r="F303" s="86" t="str">
        <f>INDEX(PT_DIFFERENTIATION_VTAR,MATCH(A303,PT_DIFFERENTIATION_VTAR_ID,0))</f>
        <v>Плата за услуги по поддержанию резервной тепловой мощности при отсутствии потребления тепловой энергии</v>
      </c>
      <c r="G303" s="53" t="str">
        <f>INDEX(PT_DIFFERENTIATION_NTAR,MATCH(B303,PT_DIFFERENTIATION_NTAR_ID,0))</f>
        <v/>
      </c>
      <c r="H303" s="54"/>
      <c r="I303" s="55"/>
      <c r="J303" s="56"/>
      <c r="K303" s="61"/>
      <c r="L303" s="54" t="s">
        <v>22</v>
      </c>
      <c r="M303" s="99"/>
      <c r="N303" s="59"/>
      <c r="O303" s="5"/>
      <c r="P303" s="5"/>
      <c r="AH303" s="4">
        <v>0</v>
      </c>
    </row>
    <row r="304" spans="1:34" s="4" customFormat="1" ht="18.75" hidden="1" customHeight="1">
      <c r="A304" s="8"/>
      <c r="B304" s="8"/>
      <c r="C304" s="49" t="s">
        <v>25</v>
      </c>
      <c r="D304" s="88"/>
      <c r="E304" s="84"/>
      <c r="F304" s="86"/>
      <c r="G304" s="53"/>
      <c r="H304" s="60"/>
      <c r="I304" s="37" t="s">
        <v>24</v>
      </c>
      <c r="J304" s="38"/>
      <c r="K304" s="60"/>
      <c r="L304" s="39"/>
      <c r="M304" s="99"/>
      <c r="N304" s="59"/>
      <c r="O304" s="5"/>
      <c r="P304" s="5"/>
      <c r="AH304" s="4">
        <v>0</v>
      </c>
    </row>
    <row r="305" spans="1:34" s="4" customFormat="1" ht="0.75" hidden="1" customHeight="1">
      <c r="A305" s="8"/>
      <c r="B305" s="8"/>
      <c r="C305" s="49" t="s">
        <v>74</v>
      </c>
      <c r="D305" s="88"/>
      <c r="E305" s="84"/>
      <c r="F305" s="86"/>
      <c r="G305" s="87"/>
      <c r="H305" s="60"/>
      <c r="I305" s="37"/>
      <c r="J305" s="38"/>
      <c r="K305" s="60"/>
      <c r="L305" s="39"/>
      <c r="M305" s="99"/>
      <c r="N305" s="59"/>
      <c r="O305" s="5"/>
      <c r="P305" s="5"/>
      <c r="AH305" s="4">
        <v>0</v>
      </c>
    </row>
    <row r="306" spans="1:34" s="4" customFormat="1" ht="18.75" hidden="1" customHeight="1">
      <c r="A306" s="8" t="s">
        <v>45</v>
      </c>
      <c r="B306" s="8" t="s">
        <v>46</v>
      </c>
      <c r="C306" s="49"/>
      <c r="D306" s="88"/>
      <c r="E306" s="84"/>
      <c r="F306" s="86" t="str">
        <f>INDEX(PT_DIFFERENTIATION_VTAR,MATCH(A306,PT_DIFFERENTIATION_VTAR_ID,0))</f>
        <v>Плата за подключение (технологическое присоединение) к системе теплоснабжения</v>
      </c>
      <c r="G306" s="53" t="str">
        <f>INDEX(PT_DIFFERENTIATION_NTAR,MATCH(B306,PT_DIFFERENTIATION_NTAR_ID,0))</f>
        <v/>
      </c>
      <c r="H306" s="54"/>
      <c r="I306" s="55"/>
      <c r="J306" s="56"/>
      <c r="K306" s="61"/>
      <c r="L306" s="54" t="s">
        <v>22</v>
      </c>
      <c r="M306" s="99"/>
      <c r="N306" s="59"/>
      <c r="O306" s="5"/>
      <c r="P306" s="5"/>
      <c r="AH306" s="4">
        <v>0</v>
      </c>
    </row>
    <row r="307" spans="1:34" s="4" customFormat="1" ht="18.75" hidden="1" customHeight="1">
      <c r="A307" s="8"/>
      <c r="B307" s="8"/>
      <c r="C307" s="49" t="s">
        <v>25</v>
      </c>
      <c r="D307" s="88"/>
      <c r="E307" s="84"/>
      <c r="F307" s="86"/>
      <c r="G307" s="53"/>
      <c r="H307" s="60"/>
      <c r="I307" s="37" t="s">
        <v>24</v>
      </c>
      <c r="J307" s="38"/>
      <c r="K307" s="60"/>
      <c r="L307" s="39"/>
      <c r="M307" s="99"/>
      <c r="N307" s="59"/>
      <c r="O307" s="5"/>
      <c r="P307" s="5"/>
      <c r="AH307" s="4">
        <v>0</v>
      </c>
    </row>
    <row r="308" spans="1:34" s="4" customFormat="1" ht="0.75" hidden="1" customHeight="1">
      <c r="A308" s="8"/>
      <c r="B308" s="8"/>
      <c r="C308" s="49" t="s">
        <v>74</v>
      </c>
      <c r="D308" s="88"/>
      <c r="E308" s="84"/>
      <c r="F308" s="86"/>
      <c r="G308" s="87"/>
      <c r="H308" s="60"/>
      <c r="I308" s="37"/>
      <c r="J308" s="38"/>
      <c r="K308" s="60"/>
      <c r="L308" s="39"/>
      <c r="M308" s="99"/>
      <c r="N308" s="59"/>
      <c r="O308" s="5"/>
      <c r="P308" s="5"/>
      <c r="AH308" s="4">
        <v>0</v>
      </c>
    </row>
    <row r="309" spans="1:34" s="4" customFormat="1" ht="18.75" hidden="1" customHeight="1">
      <c r="A309" s="8" t="s">
        <v>47</v>
      </c>
      <c r="B309" s="8" t="s">
        <v>48</v>
      </c>
      <c r="C309" s="49"/>
      <c r="D309" s="88"/>
      <c r="E309" s="84"/>
      <c r="F309" s="86" t="str">
        <f>INDEX(PT_DIFFERENTIATION_VTAR,MATCH(A309,PT_DIFFERENTIATION_VTAR_ID,0))</f>
        <v>Плата за подключение (технологическое присоединение) к системе теплоснабжения (индивидуальная)</v>
      </c>
      <c r="G309" s="53" t="str">
        <f>INDEX(PT_DIFFERENTIATION_NTAR,MATCH(B309,PT_DIFFERENTIATION_NTAR_ID,0))</f>
        <v/>
      </c>
      <c r="H309" s="54"/>
      <c r="I309" s="55"/>
      <c r="J309" s="56"/>
      <c r="K309" s="61"/>
      <c r="L309" s="54" t="s">
        <v>22</v>
      </c>
      <c r="M309" s="99"/>
      <c r="N309" s="59"/>
      <c r="O309" s="5"/>
      <c r="P309" s="5"/>
      <c r="AH309" s="4">
        <v>0</v>
      </c>
    </row>
    <row r="310" spans="1:34" s="4" customFormat="1" ht="18.75" hidden="1" customHeight="1">
      <c r="A310" s="8"/>
      <c r="B310" s="8"/>
      <c r="C310" s="49" t="s">
        <v>25</v>
      </c>
      <c r="D310" s="88"/>
      <c r="E310" s="84"/>
      <c r="F310" s="86"/>
      <c r="G310" s="53"/>
      <c r="H310" s="60"/>
      <c r="I310" s="37" t="s">
        <v>24</v>
      </c>
      <c r="J310" s="38"/>
      <c r="K310" s="60"/>
      <c r="L310" s="39"/>
      <c r="M310" s="99"/>
      <c r="N310" s="59"/>
      <c r="O310" s="5"/>
      <c r="P310" s="5"/>
      <c r="AH310" s="4">
        <v>0</v>
      </c>
    </row>
    <row r="311" spans="1:34" s="4" customFormat="1" ht="0.75" hidden="1" customHeight="1">
      <c r="A311" s="8"/>
      <c r="B311" s="8"/>
      <c r="C311" s="49" t="s">
        <v>74</v>
      </c>
      <c r="D311" s="88"/>
      <c r="E311" s="84"/>
      <c r="F311" s="86"/>
      <c r="G311" s="87"/>
      <c r="H311" s="60"/>
      <c r="I311" s="37"/>
      <c r="J311" s="38"/>
      <c r="K311" s="60"/>
      <c r="L311" s="39"/>
      <c r="M311" s="99"/>
      <c r="N311" s="59"/>
      <c r="O311" s="5"/>
      <c r="P311" s="5"/>
      <c r="AH311" s="4">
        <v>0</v>
      </c>
    </row>
    <row r="312" spans="1:34" s="4" customFormat="1" ht="18.75" hidden="1" customHeight="1">
      <c r="A312" s="8" t="s">
        <v>49</v>
      </c>
      <c r="B312" s="8" t="s">
        <v>50</v>
      </c>
      <c r="C312" s="49"/>
      <c r="D312" s="88"/>
      <c r="E312" s="84"/>
      <c r="F312" s="86" t="str">
        <f>INDEX(PT_DIFFERENTIATION_VTAR,MATCH(A312,PT_DIFFERENTIATION_VTAR_ID,0))</f>
        <v>Тариф на питьевую воду (питьевое водоснабжение)</v>
      </c>
      <c r="G312" s="53" t="str">
        <f>INDEX(PT_DIFFERENTIATION_NTAR,MATCH(B312,PT_DIFFERENTIATION_NTAR_ID,0))</f>
        <v/>
      </c>
      <c r="H312" s="54"/>
      <c r="I312" s="55"/>
      <c r="J312" s="56"/>
      <c r="K312" s="61"/>
      <c r="L312" s="54" t="s">
        <v>22</v>
      </c>
      <c r="M312" s="99"/>
      <c r="N312" s="59"/>
      <c r="O312" s="5"/>
      <c r="P312" s="5"/>
      <c r="AH312" s="4">
        <v>0</v>
      </c>
    </row>
    <row r="313" spans="1:34" s="4" customFormat="1" ht="18.75" hidden="1" customHeight="1">
      <c r="A313" s="8"/>
      <c r="B313" s="8"/>
      <c r="C313" s="49" t="s">
        <v>25</v>
      </c>
      <c r="D313" s="88"/>
      <c r="E313" s="84"/>
      <c r="F313" s="86"/>
      <c r="G313" s="53"/>
      <c r="H313" s="60"/>
      <c r="I313" s="37" t="s">
        <v>24</v>
      </c>
      <c r="J313" s="38"/>
      <c r="K313" s="60"/>
      <c r="L313" s="39"/>
      <c r="M313" s="99"/>
      <c r="N313" s="59"/>
      <c r="O313" s="5"/>
      <c r="P313" s="5"/>
      <c r="AH313" s="4">
        <v>0</v>
      </c>
    </row>
    <row r="314" spans="1:34" s="4" customFormat="1" ht="0.75" hidden="1" customHeight="1">
      <c r="A314" s="8"/>
      <c r="B314" s="8"/>
      <c r="C314" s="49" t="s">
        <v>74</v>
      </c>
      <c r="D314" s="88"/>
      <c r="E314" s="84"/>
      <c r="F314" s="86"/>
      <c r="G314" s="87"/>
      <c r="H314" s="60"/>
      <c r="I314" s="37"/>
      <c r="J314" s="38"/>
      <c r="K314" s="60"/>
      <c r="L314" s="39"/>
      <c r="M314" s="99"/>
      <c r="N314" s="59"/>
      <c r="O314" s="5"/>
      <c r="P314" s="5"/>
      <c r="AH314" s="4">
        <v>0</v>
      </c>
    </row>
    <row r="315" spans="1:34" s="4" customFormat="1" ht="18.75" hidden="1" customHeight="1">
      <c r="A315" s="8" t="s">
        <v>51</v>
      </c>
      <c r="B315" s="8" t="s">
        <v>52</v>
      </c>
      <c r="C315" s="49"/>
      <c r="D315" s="88"/>
      <c r="E315" s="84"/>
      <c r="F315" s="86" t="str">
        <f>INDEX(PT_DIFFERENTIATION_VTAR,MATCH(A315,PT_DIFFERENTIATION_VTAR_ID,0))</f>
        <v>Тариф на техническую воду</v>
      </c>
      <c r="G315" s="53" t="str">
        <f>INDEX(PT_DIFFERENTIATION_NTAR,MATCH(B315,PT_DIFFERENTIATION_NTAR_ID,0))</f>
        <v/>
      </c>
      <c r="H315" s="54"/>
      <c r="I315" s="55"/>
      <c r="J315" s="56"/>
      <c r="K315" s="61"/>
      <c r="L315" s="54" t="s">
        <v>22</v>
      </c>
      <c r="M315" s="99"/>
      <c r="N315" s="59"/>
      <c r="O315" s="5"/>
      <c r="P315" s="5"/>
      <c r="AH315" s="4">
        <v>0</v>
      </c>
    </row>
    <row r="316" spans="1:34" s="4" customFormat="1" ht="18.75" hidden="1" customHeight="1">
      <c r="A316" s="8"/>
      <c r="B316" s="8"/>
      <c r="C316" s="49" t="s">
        <v>25</v>
      </c>
      <c r="D316" s="88"/>
      <c r="E316" s="84"/>
      <c r="F316" s="86"/>
      <c r="G316" s="53"/>
      <c r="H316" s="60"/>
      <c r="I316" s="37" t="s">
        <v>24</v>
      </c>
      <c r="J316" s="38"/>
      <c r="K316" s="60"/>
      <c r="L316" s="39"/>
      <c r="M316" s="99"/>
      <c r="N316" s="59"/>
      <c r="O316" s="5"/>
      <c r="P316" s="5"/>
      <c r="AH316" s="4">
        <v>0</v>
      </c>
    </row>
    <row r="317" spans="1:34" s="4" customFormat="1" ht="0.75" hidden="1" customHeight="1">
      <c r="A317" s="8"/>
      <c r="B317" s="8"/>
      <c r="C317" s="49" t="s">
        <v>74</v>
      </c>
      <c r="D317" s="88"/>
      <c r="E317" s="84"/>
      <c r="F317" s="86"/>
      <c r="G317" s="87"/>
      <c r="H317" s="60"/>
      <c r="I317" s="37"/>
      <c r="J317" s="38"/>
      <c r="K317" s="60"/>
      <c r="L317" s="39"/>
      <c r="M317" s="99"/>
      <c r="N317" s="59"/>
      <c r="O317" s="5"/>
      <c r="P317" s="5"/>
      <c r="AH317" s="4">
        <v>0</v>
      </c>
    </row>
    <row r="318" spans="1:34" s="4" customFormat="1" ht="18.75" hidden="1" customHeight="1">
      <c r="A318" s="8" t="s">
        <v>53</v>
      </c>
      <c r="B318" s="8" t="s">
        <v>54</v>
      </c>
      <c r="C318" s="49"/>
      <c r="D318" s="88"/>
      <c r="E318" s="84"/>
      <c r="F318" s="86" t="str">
        <f>INDEX(PT_DIFFERENTIATION_VTAR,MATCH(A318,PT_DIFFERENTIATION_VTAR_ID,0))</f>
        <v>Тариф на транспортировку воды</v>
      </c>
      <c r="G318" s="53" t="str">
        <f>INDEX(PT_DIFFERENTIATION_NTAR,MATCH(B318,PT_DIFFERENTIATION_NTAR_ID,0))</f>
        <v/>
      </c>
      <c r="H318" s="54"/>
      <c r="I318" s="55"/>
      <c r="J318" s="56"/>
      <c r="K318" s="61"/>
      <c r="L318" s="54" t="s">
        <v>22</v>
      </c>
      <c r="M318" s="99"/>
      <c r="N318" s="59"/>
      <c r="O318" s="5"/>
      <c r="P318" s="5"/>
      <c r="AH318" s="4">
        <v>0</v>
      </c>
    </row>
    <row r="319" spans="1:34" s="4" customFormat="1" ht="18.75" hidden="1" customHeight="1">
      <c r="A319" s="8"/>
      <c r="B319" s="8"/>
      <c r="C319" s="49" t="s">
        <v>25</v>
      </c>
      <c r="D319" s="88"/>
      <c r="E319" s="84"/>
      <c r="F319" s="86"/>
      <c r="G319" s="53"/>
      <c r="H319" s="60"/>
      <c r="I319" s="37" t="s">
        <v>24</v>
      </c>
      <c r="J319" s="38"/>
      <c r="K319" s="60"/>
      <c r="L319" s="39"/>
      <c r="M319" s="99"/>
      <c r="N319" s="59"/>
      <c r="O319" s="5"/>
      <c r="P319" s="5"/>
      <c r="AH319" s="4">
        <v>0</v>
      </c>
    </row>
    <row r="320" spans="1:34" s="4" customFormat="1" ht="0.75" hidden="1" customHeight="1">
      <c r="A320" s="8"/>
      <c r="B320" s="8"/>
      <c r="C320" s="49" t="s">
        <v>74</v>
      </c>
      <c r="D320" s="88"/>
      <c r="E320" s="84"/>
      <c r="F320" s="86"/>
      <c r="G320" s="87"/>
      <c r="H320" s="60"/>
      <c r="I320" s="37"/>
      <c r="J320" s="38"/>
      <c r="K320" s="60"/>
      <c r="L320" s="39"/>
      <c r="M320" s="99"/>
      <c r="N320" s="59"/>
      <c r="O320" s="5"/>
      <c r="P320" s="5"/>
      <c r="AH320" s="4">
        <v>0</v>
      </c>
    </row>
    <row r="321" spans="1:34" s="4" customFormat="1" ht="18.75" hidden="1" customHeight="1">
      <c r="A321" s="8" t="s">
        <v>55</v>
      </c>
      <c r="B321" s="8" t="s">
        <v>56</v>
      </c>
      <c r="C321" s="49"/>
      <c r="D321" s="88"/>
      <c r="E321" s="84"/>
      <c r="F321" s="86" t="str">
        <f>INDEX(PT_DIFFERENTIATION_VTAR,MATCH(A321,PT_DIFFERENTIATION_VTAR_ID,0))</f>
        <v>Тариф на подвоз воды</v>
      </c>
      <c r="G321" s="53" t="str">
        <f>INDEX(PT_DIFFERENTIATION_NTAR,MATCH(B321,PT_DIFFERENTIATION_NTAR_ID,0))</f>
        <v/>
      </c>
      <c r="H321" s="54"/>
      <c r="I321" s="55"/>
      <c r="J321" s="56"/>
      <c r="K321" s="61"/>
      <c r="L321" s="54" t="s">
        <v>22</v>
      </c>
      <c r="M321" s="99"/>
      <c r="N321" s="59"/>
      <c r="O321" s="5"/>
      <c r="P321" s="5"/>
      <c r="AH321" s="4">
        <v>0</v>
      </c>
    </row>
    <row r="322" spans="1:34" s="4" customFormat="1" ht="18.75" hidden="1" customHeight="1">
      <c r="A322" s="8"/>
      <c r="B322" s="8"/>
      <c r="C322" s="49" t="s">
        <v>25</v>
      </c>
      <c r="D322" s="88"/>
      <c r="E322" s="84"/>
      <c r="F322" s="86"/>
      <c r="G322" s="53"/>
      <c r="H322" s="60"/>
      <c r="I322" s="37" t="s">
        <v>24</v>
      </c>
      <c r="J322" s="38"/>
      <c r="K322" s="60"/>
      <c r="L322" s="39"/>
      <c r="M322" s="99"/>
      <c r="N322" s="59"/>
      <c r="O322" s="5"/>
      <c r="P322" s="5"/>
      <c r="AH322" s="4">
        <v>0</v>
      </c>
    </row>
    <row r="323" spans="1:34" s="4" customFormat="1" ht="0.75" hidden="1" customHeight="1">
      <c r="A323" s="8"/>
      <c r="B323" s="8"/>
      <c r="C323" s="49" t="s">
        <v>74</v>
      </c>
      <c r="D323" s="88"/>
      <c r="E323" s="84"/>
      <c r="F323" s="86"/>
      <c r="G323" s="87"/>
      <c r="H323" s="60"/>
      <c r="I323" s="37"/>
      <c r="J323" s="38"/>
      <c r="K323" s="60"/>
      <c r="L323" s="39"/>
      <c r="M323" s="99"/>
      <c r="N323" s="59"/>
      <c r="O323" s="5"/>
      <c r="P323" s="5"/>
      <c r="AH323" s="4">
        <v>0</v>
      </c>
    </row>
    <row r="324" spans="1:34" s="4" customFormat="1" ht="18.75" hidden="1" customHeight="1">
      <c r="A324" s="8" t="s">
        <v>57</v>
      </c>
      <c r="B324" s="8" t="s">
        <v>58</v>
      </c>
      <c r="C324" s="49"/>
      <c r="D324" s="88"/>
      <c r="E324" s="84"/>
      <c r="F324" s="86" t="str">
        <f>INDEX(PT_DIFFERENTIATION_VTAR,MATCH(A324,PT_DIFFERENTIATION_VTAR_ID,0))</f>
        <v>Тариф на подключение (технологическое присоединение) к централизованной системе холодного водоснабжения</v>
      </c>
      <c r="G324" s="53" t="str">
        <f>INDEX(PT_DIFFERENTIATION_NTAR,MATCH(B324,PT_DIFFERENTIATION_NTAR_ID,0))</f>
        <v/>
      </c>
      <c r="H324" s="54"/>
      <c r="I324" s="55"/>
      <c r="J324" s="56"/>
      <c r="K324" s="61"/>
      <c r="L324" s="54" t="s">
        <v>22</v>
      </c>
      <c r="M324" s="99"/>
      <c r="N324" s="59"/>
      <c r="O324" s="5"/>
      <c r="P324" s="5"/>
      <c r="AH324" s="4">
        <v>0</v>
      </c>
    </row>
    <row r="325" spans="1:34" s="4" customFormat="1" ht="18.75" hidden="1" customHeight="1">
      <c r="A325" s="8"/>
      <c r="B325" s="8"/>
      <c r="C325" s="49" t="s">
        <v>25</v>
      </c>
      <c r="D325" s="88"/>
      <c r="E325" s="84"/>
      <c r="F325" s="86"/>
      <c r="G325" s="53"/>
      <c r="H325" s="60"/>
      <c r="I325" s="37" t="s">
        <v>24</v>
      </c>
      <c r="J325" s="38"/>
      <c r="K325" s="60"/>
      <c r="L325" s="39"/>
      <c r="M325" s="99"/>
      <c r="N325" s="59"/>
      <c r="O325" s="5"/>
      <c r="P325" s="5"/>
      <c r="AH325" s="4">
        <v>0</v>
      </c>
    </row>
    <row r="326" spans="1:34" s="4" customFormat="1" ht="0.75" hidden="1" customHeight="1">
      <c r="A326" s="8"/>
      <c r="B326" s="8"/>
      <c r="C326" s="49" t="s">
        <v>74</v>
      </c>
      <c r="D326" s="88"/>
      <c r="E326" s="84"/>
      <c r="F326" s="86"/>
      <c r="G326" s="87"/>
      <c r="H326" s="60"/>
      <c r="I326" s="37"/>
      <c r="J326" s="38"/>
      <c r="K326" s="60"/>
      <c r="L326" s="39"/>
      <c r="M326" s="99"/>
      <c r="N326" s="59"/>
      <c r="O326" s="5"/>
      <c r="P326" s="5"/>
      <c r="AH326" s="4">
        <v>0</v>
      </c>
    </row>
    <row r="327" spans="1:34" s="4" customFormat="1" ht="18.75" hidden="1" customHeight="1">
      <c r="A327" s="8" t="s">
        <v>59</v>
      </c>
      <c r="B327" s="8" t="s">
        <v>60</v>
      </c>
      <c r="C327" s="49"/>
      <c r="D327" s="88"/>
      <c r="E327" s="84"/>
      <c r="F327" s="86" t="str">
        <f>INDEX(PT_DIFFERENTIATION_VTAR,MATCH(A327,PT_DIFFERENTIATION_VTAR_ID,0))</f>
        <v>Тариф на горячую воду (горячее водоснабжение)</v>
      </c>
      <c r="G327" s="53" t="str">
        <f>INDEX(PT_DIFFERENTIATION_NTAR,MATCH(B327,PT_DIFFERENTIATION_NTAR_ID,0))</f>
        <v/>
      </c>
      <c r="H327" s="54"/>
      <c r="I327" s="55"/>
      <c r="J327" s="56"/>
      <c r="K327" s="61"/>
      <c r="L327" s="54" t="s">
        <v>22</v>
      </c>
      <c r="M327" s="99"/>
      <c r="N327" s="59"/>
      <c r="O327" s="5"/>
      <c r="P327" s="5"/>
      <c r="AH327" s="4">
        <v>0</v>
      </c>
    </row>
    <row r="328" spans="1:34" s="4" customFormat="1" ht="18.75" hidden="1" customHeight="1">
      <c r="A328" s="8"/>
      <c r="B328" s="8"/>
      <c r="C328" s="49" t="s">
        <v>25</v>
      </c>
      <c r="D328" s="88"/>
      <c r="E328" s="84"/>
      <c r="F328" s="86"/>
      <c r="G328" s="53"/>
      <c r="H328" s="60"/>
      <c r="I328" s="37" t="s">
        <v>24</v>
      </c>
      <c r="J328" s="38"/>
      <c r="K328" s="60"/>
      <c r="L328" s="39"/>
      <c r="M328" s="99"/>
      <c r="N328" s="59"/>
      <c r="O328" s="5"/>
      <c r="P328" s="5"/>
      <c r="AH328" s="4">
        <v>0</v>
      </c>
    </row>
    <row r="329" spans="1:34" s="4" customFormat="1" ht="0.75" hidden="1" customHeight="1">
      <c r="A329" s="8"/>
      <c r="B329" s="8"/>
      <c r="C329" s="49" t="s">
        <v>74</v>
      </c>
      <c r="D329" s="88"/>
      <c r="E329" s="84"/>
      <c r="F329" s="86"/>
      <c r="G329" s="87"/>
      <c r="H329" s="60"/>
      <c r="I329" s="37"/>
      <c r="J329" s="38"/>
      <c r="K329" s="60"/>
      <c r="L329" s="39"/>
      <c r="M329" s="99"/>
      <c r="N329" s="59"/>
      <c r="O329" s="5"/>
      <c r="P329" s="5"/>
      <c r="AH329" s="4">
        <v>0</v>
      </c>
    </row>
    <row r="330" spans="1:34" s="4" customFormat="1" ht="18.75" hidden="1" customHeight="1">
      <c r="A330" s="8" t="s">
        <v>61</v>
      </c>
      <c r="B330" s="8" t="s">
        <v>62</v>
      </c>
      <c r="C330" s="49"/>
      <c r="D330" s="88"/>
      <c r="E330" s="84"/>
      <c r="F330" s="86" t="str">
        <f>INDEX(PT_DIFFERENTIATION_VTAR,MATCH(A330,PT_DIFFERENTIATION_VTAR_ID,0))</f>
        <v>Тариф на транспортировку горячей воды</v>
      </c>
      <c r="G330" s="53" t="str">
        <f>INDEX(PT_DIFFERENTIATION_NTAR,MATCH(B330,PT_DIFFERENTIATION_NTAR_ID,0))</f>
        <v/>
      </c>
      <c r="H330" s="54"/>
      <c r="I330" s="55"/>
      <c r="J330" s="56"/>
      <c r="K330" s="61"/>
      <c r="L330" s="54" t="s">
        <v>22</v>
      </c>
      <c r="M330" s="99"/>
      <c r="N330" s="59"/>
      <c r="O330" s="5"/>
      <c r="P330" s="5"/>
      <c r="AH330" s="4">
        <v>0</v>
      </c>
    </row>
    <row r="331" spans="1:34" s="4" customFormat="1" ht="18.75" hidden="1" customHeight="1">
      <c r="A331" s="8"/>
      <c r="B331" s="8"/>
      <c r="C331" s="49" t="s">
        <v>25</v>
      </c>
      <c r="D331" s="88"/>
      <c r="E331" s="84"/>
      <c r="F331" s="86"/>
      <c r="G331" s="53"/>
      <c r="H331" s="60"/>
      <c r="I331" s="37" t="s">
        <v>24</v>
      </c>
      <c r="J331" s="38"/>
      <c r="K331" s="60"/>
      <c r="L331" s="39"/>
      <c r="M331" s="99"/>
      <c r="N331" s="59"/>
      <c r="O331" s="5"/>
      <c r="P331" s="5"/>
      <c r="AH331" s="4">
        <v>0</v>
      </c>
    </row>
    <row r="332" spans="1:34" s="4" customFormat="1" ht="0.75" hidden="1" customHeight="1">
      <c r="A332" s="8"/>
      <c r="B332" s="8"/>
      <c r="C332" s="49" t="s">
        <v>74</v>
      </c>
      <c r="D332" s="88"/>
      <c r="E332" s="84"/>
      <c r="F332" s="86"/>
      <c r="G332" s="87"/>
      <c r="H332" s="60"/>
      <c r="I332" s="37"/>
      <c r="J332" s="38"/>
      <c r="K332" s="60"/>
      <c r="L332" s="39"/>
      <c r="M332" s="99"/>
      <c r="N332" s="59"/>
      <c r="O332" s="5"/>
      <c r="P332" s="5"/>
      <c r="AH332" s="4">
        <v>0</v>
      </c>
    </row>
    <row r="333" spans="1:34" s="4" customFormat="1" ht="18.75" hidden="1" customHeight="1">
      <c r="A333" s="8" t="s">
        <v>63</v>
      </c>
      <c r="B333" s="8" t="s">
        <v>64</v>
      </c>
      <c r="C333" s="49"/>
      <c r="D333" s="88"/>
      <c r="E333" s="84"/>
      <c r="F333" s="86" t="str">
        <f>INDEX(PT_DIFFERENTIATION_VTAR,MATCH(A333,PT_DIFFERENTIATION_VTAR_ID,0))</f>
        <v>Тариф на подключение (технологическое присоединение) к централизованной системе горячего водоснабжения</v>
      </c>
      <c r="G333" s="53" t="str">
        <f>INDEX(PT_DIFFERENTIATION_NTAR,MATCH(B333,PT_DIFFERENTIATION_NTAR_ID,0))</f>
        <v/>
      </c>
      <c r="H333" s="54"/>
      <c r="I333" s="55"/>
      <c r="J333" s="56"/>
      <c r="K333" s="61"/>
      <c r="L333" s="54" t="s">
        <v>22</v>
      </c>
      <c r="M333" s="99"/>
      <c r="N333" s="59"/>
      <c r="O333" s="5"/>
      <c r="P333" s="5"/>
      <c r="AH333" s="4">
        <v>0</v>
      </c>
    </row>
    <row r="334" spans="1:34" s="4" customFormat="1" ht="18.75" hidden="1" customHeight="1">
      <c r="A334" s="8"/>
      <c r="B334" s="8"/>
      <c r="C334" s="49" t="s">
        <v>25</v>
      </c>
      <c r="D334" s="88"/>
      <c r="E334" s="84"/>
      <c r="F334" s="86"/>
      <c r="G334" s="53"/>
      <c r="H334" s="60"/>
      <c r="I334" s="37" t="s">
        <v>24</v>
      </c>
      <c r="J334" s="38"/>
      <c r="K334" s="60"/>
      <c r="L334" s="39"/>
      <c r="M334" s="99"/>
      <c r="N334" s="59"/>
      <c r="O334" s="5"/>
      <c r="P334" s="5"/>
      <c r="AH334" s="4">
        <v>0</v>
      </c>
    </row>
    <row r="335" spans="1:34" s="4" customFormat="1" ht="0.75" hidden="1" customHeight="1">
      <c r="A335" s="8"/>
      <c r="B335" s="8"/>
      <c r="C335" s="49" t="s">
        <v>74</v>
      </c>
      <c r="D335" s="88"/>
      <c r="E335" s="84"/>
      <c r="F335" s="86"/>
      <c r="G335" s="87"/>
      <c r="H335" s="60"/>
      <c r="I335" s="37"/>
      <c r="J335" s="38"/>
      <c r="K335" s="60"/>
      <c r="L335" s="39"/>
      <c r="M335" s="99"/>
      <c r="N335" s="59"/>
      <c r="O335" s="5"/>
      <c r="P335" s="5"/>
      <c r="AH335" s="4">
        <v>0</v>
      </c>
    </row>
    <row r="336" spans="1:34" s="4" customFormat="1" ht="18.75" hidden="1" customHeight="1">
      <c r="A336" s="8" t="s">
        <v>65</v>
      </c>
      <c r="B336" s="8" t="s">
        <v>66</v>
      </c>
      <c r="C336" s="49"/>
      <c r="D336" s="88"/>
      <c r="E336" s="84"/>
      <c r="F336" s="86" t="str">
        <f>INDEX(PT_DIFFERENTIATION_VTAR,MATCH(A336,PT_DIFFERENTIATION_VTAR_ID,0))</f>
        <v>Тариф на водоотведение</v>
      </c>
      <c r="G336" s="53" t="str">
        <f>INDEX(PT_DIFFERENTIATION_NTAR,MATCH(B336,PT_DIFFERENTIATION_NTAR_ID,0))</f>
        <v/>
      </c>
      <c r="H336" s="54"/>
      <c r="I336" s="55"/>
      <c r="J336" s="56"/>
      <c r="K336" s="61"/>
      <c r="L336" s="54" t="s">
        <v>22</v>
      </c>
      <c r="M336" s="99"/>
      <c r="N336" s="59"/>
      <c r="O336" s="5"/>
      <c r="P336" s="5"/>
      <c r="AH336" s="4">
        <v>0</v>
      </c>
    </row>
    <row r="337" spans="1:34" s="4" customFormat="1" ht="18.75" hidden="1" customHeight="1">
      <c r="A337" s="8"/>
      <c r="B337" s="8"/>
      <c r="C337" s="49" t="s">
        <v>25</v>
      </c>
      <c r="D337" s="88"/>
      <c r="E337" s="84"/>
      <c r="F337" s="86"/>
      <c r="G337" s="53"/>
      <c r="H337" s="60"/>
      <c r="I337" s="37" t="s">
        <v>24</v>
      </c>
      <c r="J337" s="38"/>
      <c r="K337" s="60"/>
      <c r="L337" s="39"/>
      <c r="M337" s="99"/>
      <c r="N337" s="59"/>
      <c r="O337" s="5"/>
      <c r="P337" s="5"/>
      <c r="AH337" s="4">
        <v>0</v>
      </c>
    </row>
    <row r="338" spans="1:34" s="4" customFormat="1" ht="0.75" hidden="1" customHeight="1">
      <c r="A338" s="8"/>
      <c r="B338" s="8"/>
      <c r="C338" s="49" t="s">
        <v>74</v>
      </c>
      <c r="D338" s="88"/>
      <c r="E338" s="84"/>
      <c r="F338" s="86"/>
      <c r="G338" s="87"/>
      <c r="H338" s="60"/>
      <c r="I338" s="37"/>
      <c r="J338" s="38"/>
      <c r="K338" s="60"/>
      <c r="L338" s="39"/>
      <c r="M338" s="99"/>
      <c r="N338" s="59"/>
      <c r="O338" s="5"/>
      <c r="P338" s="5"/>
      <c r="AH338" s="4">
        <v>0</v>
      </c>
    </row>
    <row r="339" spans="1:34" s="4" customFormat="1" ht="18.75" hidden="1" customHeight="1">
      <c r="A339" s="8" t="s">
        <v>67</v>
      </c>
      <c r="B339" s="8" t="s">
        <v>68</v>
      </c>
      <c r="C339" s="49"/>
      <c r="D339" s="88"/>
      <c r="E339" s="84"/>
      <c r="F339" s="86" t="str">
        <f>INDEX(PT_DIFFERENTIATION_VTAR,MATCH(A339,PT_DIFFERENTIATION_VTAR_ID,0))</f>
        <v>Тариф на транспортировку сточных вод</v>
      </c>
      <c r="G339" s="53" t="str">
        <f>INDEX(PT_DIFFERENTIATION_NTAR,MATCH(B339,PT_DIFFERENTIATION_NTAR_ID,0))</f>
        <v/>
      </c>
      <c r="H339" s="54"/>
      <c r="I339" s="55"/>
      <c r="J339" s="56"/>
      <c r="K339" s="61"/>
      <c r="L339" s="54" t="s">
        <v>22</v>
      </c>
      <c r="M339" s="99"/>
      <c r="N339" s="59"/>
      <c r="O339" s="5"/>
      <c r="P339" s="5"/>
      <c r="AH339" s="4">
        <v>0</v>
      </c>
    </row>
    <row r="340" spans="1:34" s="4" customFormat="1" ht="18.75" hidden="1" customHeight="1">
      <c r="A340" s="8"/>
      <c r="B340" s="8"/>
      <c r="C340" s="49" t="s">
        <v>25</v>
      </c>
      <c r="D340" s="88"/>
      <c r="E340" s="84"/>
      <c r="F340" s="86"/>
      <c r="G340" s="53"/>
      <c r="H340" s="60"/>
      <c r="I340" s="37" t="s">
        <v>24</v>
      </c>
      <c r="J340" s="38"/>
      <c r="K340" s="60"/>
      <c r="L340" s="39"/>
      <c r="M340" s="99"/>
      <c r="N340" s="59"/>
      <c r="O340" s="5"/>
      <c r="P340" s="5"/>
      <c r="AH340" s="4">
        <v>0</v>
      </c>
    </row>
    <row r="341" spans="1:34" s="4" customFormat="1" ht="0.75" hidden="1" customHeight="1">
      <c r="A341" s="8"/>
      <c r="B341" s="8"/>
      <c r="C341" s="49" t="s">
        <v>74</v>
      </c>
      <c r="D341" s="88"/>
      <c r="E341" s="84"/>
      <c r="F341" s="86"/>
      <c r="G341" s="87"/>
      <c r="H341" s="60"/>
      <c r="I341" s="37"/>
      <c r="J341" s="38"/>
      <c r="K341" s="60"/>
      <c r="L341" s="39"/>
      <c r="M341" s="99"/>
      <c r="N341" s="59"/>
      <c r="O341" s="5"/>
      <c r="P341" s="5"/>
      <c r="AH341" s="4">
        <v>0</v>
      </c>
    </row>
    <row r="342" spans="1:34" s="4" customFormat="1" ht="18.75" hidden="1" customHeight="1">
      <c r="A342" s="8" t="s">
        <v>69</v>
      </c>
      <c r="B342" s="8" t="s">
        <v>70</v>
      </c>
      <c r="C342" s="49"/>
      <c r="D342" s="88"/>
      <c r="E342" s="84"/>
      <c r="F342" s="86" t="str">
        <f>INDEX(PT_DIFFERENTIATION_VTAR,MATCH(A342,PT_DIFFERENTIATION_VTAR_ID,0))</f>
        <v>Тариф на подключение (технологическое присоединение) к централизованной системе водоотведения</v>
      </c>
      <c r="G342" s="53" t="str">
        <f>INDEX(PT_DIFFERENTIATION_NTAR,MATCH(B342,PT_DIFFERENTIATION_NTAR_ID,0))</f>
        <v/>
      </c>
      <c r="H342" s="54"/>
      <c r="I342" s="55"/>
      <c r="J342" s="56"/>
      <c r="K342" s="61"/>
      <c r="L342" s="54" t="s">
        <v>22</v>
      </c>
      <c r="M342" s="99"/>
      <c r="N342" s="59"/>
      <c r="O342" s="5"/>
      <c r="P342" s="5"/>
      <c r="AH342" s="4">
        <v>0</v>
      </c>
    </row>
    <row r="343" spans="1:34" s="4" customFormat="1" ht="18.75" hidden="1" customHeight="1">
      <c r="A343" s="8"/>
      <c r="B343" s="8"/>
      <c r="C343" s="49" t="s">
        <v>25</v>
      </c>
      <c r="D343" s="88"/>
      <c r="E343" s="84"/>
      <c r="F343" s="86"/>
      <c r="G343" s="53"/>
      <c r="H343" s="60"/>
      <c r="I343" s="37" t="s">
        <v>24</v>
      </c>
      <c r="J343" s="38"/>
      <c r="K343" s="60"/>
      <c r="L343" s="39"/>
      <c r="M343" s="99"/>
      <c r="N343" s="59"/>
      <c r="O343" s="5"/>
      <c r="P343" s="5"/>
      <c r="AH343" s="4">
        <v>0</v>
      </c>
    </row>
    <row r="344" spans="1:34" s="4" customFormat="1" ht="1.1499999999999999" customHeight="1">
      <c r="A344" s="8"/>
      <c r="B344" s="8"/>
      <c r="C344" s="49" t="s">
        <v>74</v>
      </c>
      <c r="D344" s="88"/>
      <c r="E344" s="84"/>
      <c r="F344" s="86"/>
      <c r="G344" s="87"/>
      <c r="H344" s="60"/>
      <c r="I344" s="37"/>
      <c r="J344" s="38"/>
      <c r="K344" s="60"/>
      <c r="L344" s="39"/>
      <c r="M344" s="99"/>
      <c r="N344" s="59"/>
      <c r="O344" s="5"/>
      <c r="P344" s="5"/>
      <c r="AH344" s="4">
        <v>1</v>
      </c>
    </row>
    <row r="345" spans="1:34" s="8" customFormat="1" ht="3" customHeight="1">
      <c r="E345" s="100"/>
      <c r="F345" s="100"/>
      <c r="G345" s="100"/>
      <c r="H345" s="100"/>
      <c r="I345" s="100"/>
      <c r="J345" s="100"/>
      <c r="K345" s="100"/>
      <c r="L345" s="100"/>
      <c r="M345" s="100"/>
      <c r="O345" s="101"/>
      <c r="P345" s="101"/>
      <c r="AH345" s="8">
        <v>3</v>
      </c>
    </row>
    <row r="346" spans="1:34" ht="26.25" customHeight="1">
      <c r="E346" s="102"/>
      <c r="F346" s="47"/>
      <c r="G346" s="47"/>
      <c r="H346" s="47"/>
      <c r="I346" s="47"/>
      <c r="J346" s="47"/>
      <c r="K346" s="47"/>
      <c r="L346" s="47"/>
      <c r="M346" s="47"/>
      <c r="AH346" s="4">
        <v>25</v>
      </c>
    </row>
    <row r="347" spans="1:34" ht="14.25" hidden="1" customHeight="1">
      <c r="A347" s="48" t="s">
        <v>19</v>
      </c>
      <c r="B347" s="48">
        <v>0</v>
      </c>
      <c r="C347" s="49">
        <v>0</v>
      </c>
      <c r="D347" s="3">
        <v>3</v>
      </c>
      <c r="E347" s="4">
        <v>6</v>
      </c>
      <c r="F347" s="4">
        <v>46</v>
      </c>
      <c r="G347" s="4">
        <v>35</v>
      </c>
      <c r="H347" s="4">
        <v>3</v>
      </c>
      <c r="I347" s="4">
        <v>11</v>
      </c>
      <c r="J347" s="4">
        <v>11</v>
      </c>
      <c r="K347" s="4">
        <v>35</v>
      </c>
      <c r="L347" s="4">
        <v>35</v>
      </c>
      <c r="M347" s="4">
        <v>84</v>
      </c>
      <c r="N347" s="4">
        <v>10</v>
      </c>
      <c r="O347" s="5">
        <v>10</v>
      </c>
      <c r="P347" s="5">
        <v>10</v>
      </c>
      <c r="Q347" s="4">
        <v>10</v>
      </c>
      <c r="R347" s="4">
        <v>10</v>
      </c>
      <c r="S347" s="4">
        <v>10</v>
      </c>
      <c r="T347" s="4">
        <v>10</v>
      </c>
      <c r="U347" s="4">
        <v>10</v>
      </c>
      <c r="V347" s="4">
        <v>10</v>
      </c>
      <c r="W347" s="4">
        <v>10</v>
      </c>
      <c r="X347" s="4">
        <v>10</v>
      </c>
      <c r="Y347" s="4">
        <v>10</v>
      </c>
      <c r="Z347" s="4">
        <v>10</v>
      </c>
      <c r="AA347" s="4">
        <v>10</v>
      </c>
      <c r="AB347" s="4">
        <v>10</v>
      </c>
      <c r="AC347" s="4">
        <v>10</v>
      </c>
      <c r="AD347" s="4">
        <v>10</v>
      </c>
      <c r="AE347" s="4">
        <v>10</v>
      </c>
      <c r="AF347" s="4">
        <v>10</v>
      </c>
      <c r="AG347" s="4">
        <v>10</v>
      </c>
      <c r="AH347" s="4">
        <v>14</v>
      </c>
    </row>
  </sheetData>
  <mergeCells count="428">
    <mergeCell ref="F346:M346"/>
    <mergeCell ref="D339:D341"/>
    <mergeCell ref="E339:E341"/>
    <mergeCell ref="F339:F341"/>
    <mergeCell ref="G339:G340"/>
    <mergeCell ref="D342:D344"/>
    <mergeCell ref="E342:E344"/>
    <mergeCell ref="F342:F344"/>
    <mergeCell ref="G342:G343"/>
    <mergeCell ref="D333:D335"/>
    <mergeCell ref="E333:E335"/>
    <mergeCell ref="F333:F335"/>
    <mergeCell ref="G333:G334"/>
    <mergeCell ref="D336:D338"/>
    <mergeCell ref="E336:E338"/>
    <mergeCell ref="F336:F338"/>
    <mergeCell ref="G336:G337"/>
    <mergeCell ref="D327:D329"/>
    <mergeCell ref="E327:E329"/>
    <mergeCell ref="F327:F329"/>
    <mergeCell ref="G327:G328"/>
    <mergeCell ref="D330:D332"/>
    <mergeCell ref="E330:E332"/>
    <mergeCell ref="F330:F332"/>
    <mergeCell ref="G330:G331"/>
    <mergeCell ref="D321:D323"/>
    <mergeCell ref="E321:E323"/>
    <mergeCell ref="F321:F323"/>
    <mergeCell ref="G321:G322"/>
    <mergeCell ref="D324:D326"/>
    <mergeCell ref="E324:E326"/>
    <mergeCell ref="F324:F326"/>
    <mergeCell ref="G324:G325"/>
    <mergeCell ref="D315:D317"/>
    <mergeCell ref="E315:E317"/>
    <mergeCell ref="F315:F317"/>
    <mergeCell ref="G315:G316"/>
    <mergeCell ref="D318:D320"/>
    <mergeCell ref="E318:E320"/>
    <mergeCell ref="F318:F320"/>
    <mergeCell ref="G318:G319"/>
    <mergeCell ref="D309:D311"/>
    <mergeCell ref="E309:E311"/>
    <mergeCell ref="F309:F311"/>
    <mergeCell ref="G309:G310"/>
    <mergeCell ref="D312:D314"/>
    <mergeCell ref="E312:E314"/>
    <mergeCell ref="F312:F314"/>
    <mergeCell ref="G312:G313"/>
    <mergeCell ref="D303:D305"/>
    <mergeCell ref="E303:E305"/>
    <mergeCell ref="F303:F305"/>
    <mergeCell ref="G303:G304"/>
    <mergeCell ref="D306:D308"/>
    <mergeCell ref="E306:E308"/>
    <mergeCell ref="F306:F308"/>
    <mergeCell ref="G306:G307"/>
    <mergeCell ref="D297:D299"/>
    <mergeCell ref="E297:E299"/>
    <mergeCell ref="F297:F299"/>
    <mergeCell ref="G297:G298"/>
    <mergeCell ref="D300:D302"/>
    <mergeCell ref="E300:E302"/>
    <mergeCell ref="F300:F302"/>
    <mergeCell ref="G300:G301"/>
    <mergeCell ref="D291:D293"/>
    <mergeCell ref="E291:E293"/>
    <mergeCell ref="F291:F293"/>
    <mergeCell ref="G291:G292"/>
    <mergeCell ref="D294:D296"/>
    <mergeCell ref="E294:E296"/>
    <mergeCell ref="F294:F296"/>
    <mergeCell ref="G294:G295"/>
    <mergeCell ref="F281:L281"/>
    <mergeCell ref="D282:D284"/>
    <mergeCell ref="E282:E284"/>
    <mergeCell ref="F282:F284"/>
    <mergeCell ref="G282:G283"/>
    <mergeCell ref="M282:M285"/>
    <mergeCell ref="D285:D290"/>
    <mergeCell ref="E285:E290"/>
    <mergeCell ref="F285:F290"/>
    <mergeCell ref="G285:G289"/>
    <mergeCell ref="D275:D277"/>
    <mergeCell ref="E275:E277"/>
    <mergeCell ref="F275:F277"/>
    <mergeCell ref="G275:G276"/>
    <mergeCell ref="D278:D280"/>
    <mergeCell ref="E278:E280"/>
    <mergeCell ref="F278:F280"/>
    <mergeCell ref="G278:G279"/>
    <mergeCell ref="D269:D271"/>
    <mergeCell ref="E269:E271"/>
    <mergeCell ref="F269:F271"/>
    <mergeCell ref="G269:G270"/>
    <mergeCell ref="D272:D274"/>
    <mergeCell ref="E272:E274"/>
    <mergeCell ref="F272:F274"/>
    <mergeCell ref="G272:G273"/>
    <mergeCell ref="D263:D265"/>
    <mergeCell ref="E263:E265"/>
    <mergeCell ref="F263:F265"/>
    <mergeCell ref="G263:G264"/>
    <mergeCell ref="D266:D268"/>
    <mergeCell ref="E266:E268"/>
    <mergeCell ref="F266:F268"/>
    <mergeCell ref="G266:G267"/>
    <mergeCell ref="D257:D259"/>
    <mergeCell ref="E257:E259"/>
    <mergeCell ref="F257:F259"/>
    <mergeCell ref="G257:G258"/>
    <mergeCell ref="D260:D262"/>
    <mergeCell ref="E260:E262"/>
    <mergeCell ref="F260:F262"/>
    <mergeCell ref="G260:G261"/>
    <mergeCell ref="D251:D253"/>
    <mergeCell ref="E251:E253"/>
    <mergeCell ref="F251:F253"/>
    <mergeCell ref="G251:G252"/>
    <mergeCell ref="D254:D256"/>
    <mergeCell ref="E254:E256"/>
    <mergeCell ref="F254:F256"/>
    <mergeCell ref="G254:G255"/>
    <mergeCell ref="D245:D247"/>
    <mergeCell ref="E245:E247"/>
    <mergeCell ref="F245:F247"/>
    <mergeCell ref="G245:G246"/>
    <mergeCell ref="D248:D250"/>
    <mergeCell ref="E248:E250"/>
    <mergeCell ref="F248:F250"/>
    <mergeCell ref="G248:G249"/>
    <mergeCell ref="D239:D241"/>
    <mergeCell ref="E239:E241"/>
    <mergeCell ref="F239:F241"/>
    <mergeCell ref="G239:G240"/>
    <mergeCell ref="D242:D244"/>
    <mergeCell ref="E242:E244"/>
    <mergeCell ref="F242:F244"/>
    <mergeCell ref="G242:G243"/>
    <mergeCell ref="D233:D235"/>
    <mergeCell ref="E233:E235"/>
    <mergeCell ref="F233:F235"/>
    <mergeCell ref="G233:G234"/>
    <mergeCell ref="D236:D238"/>
    <mergeCell ref="E236:E238"/>
    <mergeCell ref="F236:F238"/>
    <mergeCell ref="G236:G237"/>
    <mergeCell ref="D227:D229"/>
    <mergeCell ref="E227:E229"/>
    <mergeCell ref="F227:F229"/>
    <mergeCell ref="G227:G228"/>
    <mergeCell ref="D230:D232"/>
    <mergeCell ref="E230:E232"/>
    <mergeCell ref="F230:F232"/>
    <mergeCell ref="G230:G231"/>
    <mergeCell ref="F217:L217"/>
    <mergeCell ref="D218:D220"/>
    <mergeCell ref="E218:E220"/>
    <mergeCell ref="F218:F220"/>
    <mergeCell ref="G218:G219"/>
    <mergeCell ref="M218:M221"/>
    <mergeCell ref="D221:D226"/>
    <mergeCell ref="E221:E226"/>
    <mergeCell ref="F221:F226"/>
    <mergeCell ref="G221:G225"/>
    <mergeCell ref="D211:D213"/>
    <mergeCell ref="E211:E213"/>
    <mergeCell ref="F211:F213"/>
    <mergeCell ref="G211:G212"/>
    <mergeCell ref="D214:D216"/>
    <mergeCell ref="E214:E216"/>
    <mergeCell ref="F214:F216"/>
    <mergeCell ref="G214:G215"/>
    <mergeCell ref="D205:D207"/>
    <mergeCell ref="E205:E207"/>
    <mergeCell ref="F205:F207"/>
    <mergeCell ref="G205:G206"/>
    <mergeCell ref="D208:D210"/>
    <mergeCell ref="E208:E210"/>
    <mergeCell ref="F208:F210"/>
    <mergeCell ref="G208:G209"/>
    <mergeCell ref="D199:D201"/>
    <mergeCell ref="E199:E201"/>
    <mergeCell ref="F199:F201"/>
    <mergeCell ref="G199:G200"/>
    <mergeCell ref="D202:D204"/>
    <mergeCell ref="E202:E204"/>
    <mergeCell ref="F202:F204"/>
    <mergeCell ref="G202:G203"/>
    <mergeCell ref="D193:D195"/>
    <mergeCell ref="E193:E195"/>
    <mergeCell ref="F193:F195"/>
    <mergeCell ref="G193:G194"/>
    <mergeCell ref="D196:D198"/>
    <mergeCell ref="E196:E198"/>
    <mergeCell ref="F196:F198"/>
    <mergeCell ref="G196:G197"/>
    <mergeCell ref="D187:D189"/>
    <mergeCell ref="E187:E189"/>
    <mergeCell ref="F187:F189"/>
    <mergeCell ref="G187:G188"/>
    <mergeCell ref="D190:D192"/>
    <mergeCell ref="E190:E192"/>
    <mergeCell ref="F190:F192"/>
    <mergeCell ref="G190:G191"/>
    <mergeCell ref="D181:D183"/>
    <mergeCell ref="E181:E183"/>
    <mergeCell ref="F181:F183"/>
    <mergeCell ref="G181:G182"/>
    <mergeCell ref="D184:D186"/>
    <mergeCell ref="E184:E186"/>
    <mergeCell ref="F184:F186"/>
    <mergeCell ref="G184:G185"/>
    <mergeCell ref="D175:D177"/>
    <mergeCell ref="E175:E177"/>
    <mergeCell ref="F175:F177"/>
    <mergeCell ref="G175:G176"/>
    <mergeCell ref="D178:D180"/>
    <mergeCell ref="E178:E180"/>
    <mergeCell ref="F178:F180"/>
    <mergeCell ref="G178:G179"/>
    <mergeCell ref="D169:D171"/>
    <mergeCell ref="E169:E171"/>
    <mergeCell ref="F169:F171"/>
    <mergeCell ref="G169:G170"/>
    <mergeCell ref="D172:D174"/>
    <mergeCell ref="E172:E174"/>
    <mergeCell ref="F172:F174"/>
    <mergeCell ref="G172:G173"/>
    <mergeCell ref="D163:D165"/>
    <mergeCell ref="E163:E165"/>
    <mergeCell ref="F163:F165"/>
    <mergeCell ref="G163:G164"/>
    <mergeCell ref="D166:D168"/>
    <mergeCell ref="E166:E168"/>
    <mergeCell ref="F166:F168"/>
    <mergeCell ref="G166:G167"/>
    <mergeCell ref="F153:L153"/>
    <mergeCell ref="D154:D156"/>
    <mergeCell ref="E154:E156"/>
    <mergeCell ref="F154:F156"/>
    <mergeCell ref="G154:G155"/>
    <mergeCell ref="M154:M157"/>
    <mergeCell ref="D157:D162"/>
    <mergeCell ref="E157:E162"/>
    <mergeCell ref="F157:F162"/>
    <mergeCell ref="G157:G161"/>
    <mergeCell ref="D147:D149"/>
    <mergeCell ref="E147:E149"/>
    <mergeCell ref="F147:F149"/>
    <mergeCell ref="G147:G148"/>
    <mergeCell ref="D150:D152"/>
    <mergeCell ref="E150:E152"/>
    <mergeCell ref="F150:F152"/>
    <mergeCell ref="G150:G151"/>
    <mergeCell ref="D141:D143"/>
    <mergeCell ref="E141:E143"/>
    <mergeCell ref="F141:F143"/>
    <mergeCell ref="G141:G142"/>
    <mergeCell ref="D144:D146"/>
    <mergeCell ref="E144:E146"/>
    <mergeCell ref="F144:F146"/>
    <mergeCell ref="G144:G145"/>
    <mergeCell ref="D135:D137"/>
    <mergeCell ref="E135:E137"/>
    <mergeCell ref="F135:F137"/>
    <mergeCell ref="G135:G136"/>
    <mergeCell ref="D138:D140"/>
    <mergeCell ref="E138:E140"/>
    <mergeCell ref="F138:F140"/>
    <mergeCell ref="G138:G139"/>
    <mergeCell ref="D129:D131"/>
    <mergeCell ref="E129:E131"/>
    <mergeCell ref="F129:F131"/>
    <mergeCell ref="G129:G130"/>
    <mergeCell ref="D132:D134"/>
    <mergeCell ref="E132:E134"/>
    <mergeCell ref="F132:F134"/>
    <mergeCell ref="G132:G133"/>
    <mergeCell ref="D123:D125"/>
    <mergeCell ref="E123:E125"/>
    <mergeCell ref="F123:F125"/>
    <mergeCell ref="G123:G124"/>
    <mergeCell ref="D126:D128"/>
    <mergeCell ref="E126:E128"/>
    <mergeCell ref="F126:F128"/>
    <mergeCell ref="G126:G127"/>
    <mergeCell ref="D117:D119"/>
    <mergeCell ref="E117:E119"/>
    <mergeCell ref="F117:F119"/>
    <mergeCell ref="G117:G118"/>
    <mergeCell ref="D120:D122"/>
    <mergeCell ref="E120:E122"/>
    <mergeCell ref="F120:F122"/>
    <mergeCell ref="G120:G121"/>
    <mergeCell ref="D111:D113"/>
    <mergeCell ref="E111:E113"/>
    <mergeCell ref="F111:F113"/>
    <mergeCell ref="G111:G112"/>
    <mergeCell ref="D114:D116"/>
    <mergeCell ref="E114:E116"/>
    <mergeCell ref="F114:F116"/>
    <mergeCell ref="G114:G115"/>
    <mergeCell ref="D105:D107"/>
    <mergeCell ref="E105:E107"/>
    <mergeCell ref="F105:F107"/>
    <mergeCell ref="G105:G106"/>
    <mergeCell ref="D108:D110"/>
    <mergeCell ref="E108:E110"/>
    <mergeCell ref="F108:F110"/>
    <mergeCell ref="G108:G109"/>
    <mergeCell ref="D99:D101"/>
    <mergeCell ref="E99:E101"/>
    <mergeCell ref="F99:F101"/>
    <mergeCell ref="G99:G100"/>
    <mergeCell ref="D102:D104"/>
    <mergeCell ref="E102:E104"/>
    <mergeCell ref="F102:F104"/>
    <mergeCell ref="G102:G103"/>
    <mergeCell ref="F89:L89"/>
    <mergeCell ref="D90:D92"/>
    <mergeCell ref="E90:E92"/>
    <mergeCell ref="F90:F92"/>
    <mergeCell ref="G90:G91"/>
    <mergeCell ref="M90:M93"/>
    <mergeCell ref="D93:D98"/>
    <mergeCell ref="E93:E98"/>
    <mergeCell ref="F93:F98"/>
    <mergeCell ref="G93:G97"/>
    <mergeCell ref="D84:D86"/>
    <mergeCell ref="E84:E86"/>
    <mergeCell ref="F84:F86"/>
    <mergeCell ref="G84:G85"/>
    <mergeCell ref="F87:L87"/>
    <mergeCell ref="H88:I88"/>
    <mergeCell ref="D78:D80"/>
    <mergeCell ref="E78:E80"/>
    <mergeCell ref="F78:F80"/>
    <mergeCell ref="G78:G79"/>
    <mergeCell ref="D81:D83"/>
    <mergeCell ref="E81:E83"/>
    <mergeCell ref="F81:F83"/>
    <mergeCell ref="G81:G82"/>
    <mergeCell ref="D72:D74"/>
    <mergeCell ref="E72:E74"/>
    <mergeCell ref="F72:F74"/>
    <mergeCell ref="G72:G73"/>
    <mergeCell ref="D75:D77"/>
    <mergeCell ref="E75:E77"/>
    <mergeCell ref="F75:F77"/>
    <mergeCell ref="G75:G76"/>
    <mergeCell ref="D66:D68"/>
    <mergeCell ref="E66:E68"/>
    <mergeCell ref="F66:F68"/>
    <mergeCell ref="G66:G67"/>
    <mergeCell ref="D69:D71"/>
    <mergeCell ref="E69:E71"/>
    <mergeCell ref="F69:F71"/>
    <mergeCell ref="G69:G70"/>
    <mergeCell ref="D60:D62"/>
    <mergeCell ref="E60:E62"/>
    <mergeCell ref="F60:F62"/>
    <mergeCell ref="G60:G61"/>
    <mergeCell ref="D63:D65"/>
    <mergeCell ref="E63:E65"/>
    <mergeCell ref="F63:F65"/>
    <mergeCell ref="G63:G64"/>
    <mergeCell ref="D54:D56"/>
    <mergeCell ref="E54:E56"/>
    <mergeCell ref="F54:F56"/>
    <mergeCell ref="G54:G55"/>
    <mergeCell ref="D57:D59"/>
    <mergeCell ref="E57:E59"/>
    <mergeCell ref="F57:F59"/>
    <mergeCell ref="G57:G58"/>
    <mergeCell ref="D48:D50"/>
    <mergeCell ref="E48:E50"/>
    <mergeCell ref="F48:F50"/>
    <mergeCell ref="G48:G49"/>
    <mergeCell ref="D51:D53"/>
    <mergeCell ref="E51:E53"/>
    <mergeCell ref="F51:F53"/>
    <mergeCell ref="G51:G52"/>
    <mergeCell ref="D42:D44"/>
    <mergeCell ref="E42:E44"/>
    <mergeCell ref="F42:F44"/>
    <mergeCell ref="G42:G43"/>
    <mergeCell ref="D45:D47"/>
    <mergeCell ref="E45:E47"/>
    <mergeCell ref="F45:F47"/>
    <mergeCell ref="G45:G46"/>
    <mergeCell ref="E36:E38"/>
    <mergeCell ref="F36:F38"/>
    <mergeCell ref="G36:G37"/>
    <mergeCell ref="D39:D41"/>
    <mergeCell ref="E39:E41"/>
    <mergeCell ref="F39:F41"/>
    <mergeCell ref="G39:G40"/>
    <mergeCell ref="M24:M86"/>
    <mergeCell ref="D27:D32"/>
    <mergeCell ref="E27:E32"/>
    <mergeCell ref="F27:F32"/>
    <mergeCell ref="G27:G31"/>
    <mergeCell ref="D33:D35"/>
    <mergeCell ref="E33:E35"/>
    <mergeCell ref="F33:F35"/>
    <mergeCell ref="G33:G34"/>
    <mergeCell ref="D36:D38"/>
    <mergeCell ref="H22:I22"/>
    <mergeCell ref="F23:L23"/>
    <mergeCell ref="D24:D26"/>
    <mergeCell ref="E24:E26"/>
    <mergeCell ref="F24:F26"/>
    <mergeCell ref="G24:G25"/>
    <mergeCell ref="M19:M21"/>
    <mergeCell ref="E20:E21"/>
    <mergeCell ref="F20:F21"/>
    <mergeCell ref="G20:G21"/>
    <mergeCell ref="H20:J20"/>
    <mergeCell ref="K20:K21"/>
    <mergeCell ref="L20:L21"/>
    <mergeCell ref="H21:I21"/>
    <mergeCell ref="G2:G3"/>
    <mergeCell ref="G5:G6"/>
    <mergeCell ref="E14:L14"/>
    <mergeCell ref="G16:L16"/>
    <mergeCell ref="G17:L17"/>
    <mergeCell ref="E19:L19"/>
  </mergeCells>
  <dataValidations count="4">
    <dataValidation type="decimal" allowBlank="1" showErrorMessage="1" errorTitle="Ошибка" error="Допускается ввод только действительных чисел!" sqref="K218 K221:K224 K227 K230 K233 K236 K239 K242 K248 K251 K254 K257 K260 K263 K266 K269 K272 K275 K10 K90 K147 K144 K141 K138 K135 K132 K129 K126 K123 K120 K114 K111 K108 K105 K102 K99 K93:K96 K154 K150 K157:K160 K163 K166 K169 K172 K175 K178 K184 K187 K190 K193 K196 K202 K205 K208 K211 K214 K199 K278 K282 K285:K288 K291 K294 K297 K300 K303 K306 K312 K315 K318 K321 K324 K327 K330 K333 K336 K339 K342 K5 K117 K181 K245 K309" xr:uid="{86062460-9AFA-4247-AA82-24A9FAD21BFA}">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M154:M155 M218:M219 M23 M90:M91 M282:M283" xr:uid="{2C0D2C08-F905-4C09-A7A0-B498E0F84093}">
      <formula1>900</formula1>
    </dataValidation>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Web&quot;." sqref="L88" xr:uid="{576B90DE-49A6-4DBF-B39A-5B47B1E1ED1E}">
      <formula1>900</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I10:J10 I42:J42 I24:J24 I27:J30 I33:J33 I36:J36 I39:J39 I45:J45 I48:J48 I54:J54 I57:J57 I60:J60 I63:J63 I66:J66 I69:J69 I72:J72 I75:J75 I78:J78 I81:J81 I218:J218 I221:J224 I227:J227 I230:J230 I233:J233 I236:J236 I239:J239 I242:J242 I248:J248 I251:J251 I254:J254 I257:J257 I260:J260 I263:J263 I266:J266 I269:J269 I272:J272 I8:J8 I84:J84 I150:J150 I93:J96 I99:J99 I102:J102 I105:J105 I108:J108 I111:J111 I114:J114 I120:J120 I123:J123 I126:J126 I129:J129 I132:J132 I135:J135 I138:J138 I141:J141 I144:J144 I147:J147 I154:J154 I90:J90 I157:J160 I163:J163 I166:J166 I169:J169 I172:J172 I175:J175 I178:J178 I184:J184 I187:J187 I190:J190 I193:J193 I196:J196 I202:J202 I205:J205 I208:J208 I211:J211 I214:J214 I199:J199 I275:J275 I278:J278 I282:J282 I285:J288 I291:J291 I294:J294 I297:J297 I300:J300 I303:J303 I306:J306 I312:J312 I315:J315 I318:J318 I321:J321 I324:J324 I327:J327 I330:J330 I333:J333 I336:J336 I339:J339 I342:J342 I2:J2 I5:J5 I51:J51 I117:J117 I181:J181 I245:J245 I309:J309" xr:uid="{A8DCCE6D-3D22-4871-A8B1-B7AEE1B665DF}"/>
  </dataValidations>
  <hyperlinks>
    <hyperlink ref="L88" r:id="rId1" xr:uid="{833A63A4-BBB3-4F3A-B28D-60989DB4670F}"/>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87F7B-4F87-4727-A5E0-AFFB41D1F23E}">
  <dimension ref="A1:CW65"/>
  <sheetViews>
    <sheetView topLeftCell="S25" workbookViewId="0">
      <selection activeCell="T39" sqref="T39:T41"/>
    </sheetView>
  </sheetViews>
  <sheetFormatPr defaultColWidth="10.5703125" defaultRowHeight="15"/>
  <cols>
    <col min="1" max="1" width="0" style="2" hidden="1" customWidth="1"/>
    <col min="2" max="2" width="11" style="2" hidden="1" customWidth="1"/>
    <col min="3" max="3" width="0" style="2" hidden="1" customWidth="1"/>
    <col min="4" max="4" width="11.85546875" style="2" hidden="1" customWidth="1"/>
    <col min="5" max="5" width="10" style="2" hidden="1" customWidth="1"/>
    <col min="6" max="6" width="8.7109375" style="2" hidden="1" customWidth="1"/>
    <col min="7" max="7" width="7.5703125" style="2" hidden="1" customWidth="1"/>
    <col min="8" max="8" width="11.42578125" style="2" hidden="1" customWidth="1"/>
    <col min="9" max="9" width="12" style="2" hidden="1" customWidth="1"/>
    <col min="10" max="10" width="9.85546875" style="2" hidden="1" customWidth="1"/>
    <col min="11" max="11" width="11.42578125" style="2" hidden="1" customWidth="1"/>
    <col min="12" max="12" width="19.140625" style="103" hidden="1" customWidth="1"/>
    <col min="13" max="14" width="12.28515625" style="104" hidden="1" customWidth="1"/>
    <col min="15" max="15" width="23.42578125" style="104" hidden="1" customWidth="1"/>
    <col min="16" max="16" width="3" style="1" hidden="1" customWidth="1"/>
    <col min="17" max="18" width="3" style="3" hidden="1" customWidth="1"/>
    <col min="19" max="19" width="12" style="105" customWidth="1"/>
    <col min="20" max="20" width="31" style="4" customWidth="1"/>
    <col min="21" max="21" width="0.140625" style="4" customWidth="1"/>
    <col min="22" max="22" width="24.7109375" style="4" hidden="1" customWidth="1"/>
    <col min="23" max="23" width="0.140625" style="4" hidden="1" customWidth="1"/>
    <col min="24" max="25" width="24.7109375" style="4" hidden="1" customWidth="1"/>
    <col min="26" max="26" width="11.7109375" style="4" hidden="1" customWidth="1"/>
    <col min="27" max="27" width="3.7109375" style="4" hidden="1" customWidth="1"/>
    <col min="28" max="28" width="11.7109375" style="4" hidden="1" customWidth="1"/>
    <col min="29" max="29" width="8.5703125" style="4" hidden="1" customWidth="1"/>
    <col min="30" max="30" width="24.7109375" style="4" customWidth="1"/>
    <col min="31" max="31" width="0.140625" style="4" customWidth="1"/>
    <col min="32" max="33" width="24" style="4" customWidth="1"/>
    <col min="34" max="34" width="11" style="4" customWidth="1"/>
    <col min="35" max="35" width="3.7109375" style="4" customWidth="1"/>
    <col min="36" max="36" width="11" style="4" customWidth="1"/>
    <col min="37" max="37" width="8.5703125" style="4" customWidth="1"/>
    <col min="38" max="93" width="10.5703125" style="7"/>
    <col min="94" max="94" width="4" style="4" customWidth="1"/>
    <col min="95" max="95" width="115" style="4" customWidth="1"/>
    <col min="96" max="100" width="10" style="50" customWidth="1"/>
    <col min="101" max="101" width="10.5703125" style="4"/>
    <col min="102" max="16384" width="10.5703125" style="7"/>
  </cols>
  <sheetData>
    <row r="1" spans="1:101" ht="22.5" hidden="1" customHeight="1">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W1" s="4" t="s">
        <v>0</v>
      </c>
    </row>
    <row r="2" spans="1:101" ht="21" hidden="1" customHeight="1">
      <c r="A2" s="106"/>
      <c r="B2" s="106"/>
      <c r="C2" s="106"/>
      <c r="D2" s="106"/>
      <c r="E2" s="107">
        <v>1</v>
      </c>
      <c r="F2" s="106"/>
      <c r="G2" s="106"/>
      <c r="H2" s="106"/>
      <c r="I2" s="106"/>
      <c r="J2" s="106"/>
      <c r="K2" s="106"/>
      <c r="L2" s="108"/>
      <c r="M2" s="109"/>
      <c r="N2" s="109"/>
      <c r="O2" s="109"/>
      <c r="Q2" s="8"/>
      <c r="R2" s="110"/>
      <c r="S2" s="111" t="e">
        <f>INDEX(PT_DIFFERENTIATION_NUM_NTAR,MATCH(A2,PT_DIFFERENTIATION_NTAR_ID,0))</f>
        <v>#N/A</v>
      </c>
      <c r="T2" s="97" t="s">
        <v>27</v>
      </c>
      <c r="U2" s="112"/>
      <c r="V2" s="113"/>
      <c r="W2" s="114"/>
      <c r="X2" s="114"/>
      <c r="Y2" s="114"/>
      <c r="Z2" s="114"/>
      <c r="AA2" s="114"/>
      <c r="AB2" s="114"/>
      <c r="AC2" s="115"/>
      <c r="AD2" s="113" t="e">
        <f>INDEX(PT_DIFFERENTIATION_NTAR,MATCH(A2,PT_DIFFERENTIATION_NTAR_ID,0))</f>
        <v>#N/A</v>
      </c>
      <c r="AE2" s="114"/>
      <c r="AF2" s="114"/>
      <c r="AG2" s="114"/>
      <c r="AH2" s="114"/>
      <c r="AI2" s="114"/>
      <c r="AJ2" s="114"/>
      <c r="AK2" s="114"/>
      <c r="AL2" s="113"/>
      <c r="AM2" s="114"/>
      <c r="AN2" s="114"/>
      <c r="AO2" s="114"/>
      <c r="AP2" s="114"/>
      <c r="AQ2" s="114"/>
      <c r="AR2" s="114"/>
      <c r="AS2" s="115"/>
      <c r="AT2" s="113"/>
      <c r="AU2" s="114"/>
      <c r="AV2" s="114"/>
      <c r="AW2" s="114"/>
      <c r="AX2" s="114"/>
      <c r="AY2" s="114"/>
      <c r="AZ2" s="114"/>
      <c r="BA2" s="115"/>
      <c r="BB2" s="113"/>
      <c r="BC2" s="114"/>
      <c r="BD2" s="114"/>
      <c r="BE2" s="114"/>
      <c r="BF2" s="114"/>
      <c r="BG2" s="114"/>
      <c r="BH2" s="114"/>
      <c r="BI2" s="115"/>
      <c r="BJ2" s="113"/>
      <c r="BK2" s="114"/>
      <c r="BL2" s="114"/>
      <c r="BM2" s="114"/>
      <c r="BN2" s="114"/>
      <c r="BO2" s="114"/>
      <c r="BP2" s="114"/>
      <c r="BQ2" s="115"/>
      <c r="BR2" s="113"/>
      <c r="BS2" s="114"/>
      <c r="BT2" s="114"/>
      <c r="BU2" s="114"/>
      <c r="BV2" s="114"/>
      <c r="BW2" s="114"/>
      <c r="BX2" s="114"/>
      <c r="BY2" s="115"/>
      <c r="BZ2" s="113"/>
      <c r="CA2" s="114"/>
      <c r="CB2" s="114"/>
      <c r="CC2" s="114"/>
      <c r="CD2" s="114"/>
      <c r="CE2" s="114"/>
      <c r="CF2" s="114"/>
      <c r="CG2" s="115"/>
      <c r="CH2" s="113"/>
      <c r="CI2" s="114"/>
      <c r="CJ2" s="114"/>
      <c r="CK2" s="114"/>
      <c r="CL2" s="114"/>
      <c r="CM2" s="114"/>
      <c r="CN2" s="114"/>
      <c r="CO2" s="115"/>
      <c r="CP2" s="115"/>
      <c r="CQ2" s="116" t="s">
        <v>77</v>
      </c>
      <c r="CS2" s="5"/>
      <c r="CT2" s="5" t="str">
        <f t="shared" ref="CT2:CT15" si="0">IF(T2="","",T2)</f>
        <v>Наименование тарифа</v>
      </c>
      <c r="CU2" s="5"/>
      <c r="CV2" s="5"/>
      <c r="CW2" s="4">
        <v>0</v>
      </c>
    </row>
    <row r="3" spans="1:101" ht="21" hidden="1" customHeight="1">
      <c r="A3" s="106"/>
      <c r="B3" s="106"/>
      <c r="C3" s="106"/>
      <c r="D3" s="106"/>
      <c r="E3" s="117"/>
      <c r="F3" s="107">
        <v>1</v>
      </c>
      <c r="G3" s="106"/>
      <c r="H3" s="106"/>
      <c r="I3" s="106"/>
      <c r="J3" s="106"/>
      <c r="K3" s="106"/>
      <c r="L3" s="108"/>
      <c r="M3" s="109"/>
      <c r="N3" s="109"/>
      <c r="O3" s="109"/>
      <c r="P3" s="118"/>
      <c r="Q3" s="119"/>
      <c r="R3" s="120"/>
      <c r="S3" s="111" t="e">
        <f>INDEX(PT_DIFFERENTIATION_NUM_TER,MATCH(B3,PT_DIFFERENTIATION_TER_ID,0))</f>
        <v>#N/A</v>
      </c>
      <c r="T3" s="121" t="s">
        <v>78</v>
      </c>
      <c r="U3" s="112"/>
      <c r="V3" s="113"/>
      <c r="W3" s="114"/>
      <c r="X3" s="114"/>
      <c r="Y3" s="114"/>
      <c r="Z3" s="114"/>
      <c r="AA3" s="114"/>
      <c r="AB3" s="114"/>
      <c r="AC3" s="115"/>
      <c r="AD3" s="113" t="e">
        <f>INDEX(PT_DIFFERENTIATION_TER,MATCH(B3,PT_DIFFERENTIATION_TER_ID,0))</f>
        <v>#N/A</v>
      </c>
      <c r="AE3" s="114"/>
      <c r="AF3" s="114"/>
      <c r="AG3" s="114"/>
      <c r="AH3" s="114"/>
      <c r="AI3" s="114"/>
      <c r="AJ3" s="114"/>
      <c r="AK3" s="114"/>
      <c r="AL3" s="113"/>
      <c r="AM3" s="114"/>
      <c r="AN3" s="114"/>
      <c r="AO3" s="114"/>
      <c r="AP3" s="114"/>
      <c r="AQ3" s="114"/>
      <c r="AR3" s="114"/>
      <c r="AS3" s="115"/>
      <c r="AT3" s="113"/>
      <c r="AU3" s="114"/>
      <c r="AV3" s="114"/>
      <c r="AW3" s="114"/>
      <c r="AX3" s="114"/>
      <c r="AY3" s="114"/>
      <c r="AZ3" s="114"/>
      <c r="BA3" s="115"/>
      <c r="BB3" s="113"/>
      <c r="BC3" s="114"/>
      <c r="BD3" s="114"/>
      <c r="BE3" s="114"/>
      <c r="BF3" s="114"/>
      <c r="BG3" s="114"/>
      <c r="BH3" s="114"/>
      <c r="BI3" s="115"/>
      <c r="BJ3" s="113"/>
      <c r="BK3" s="114"/>
      <c r="BL3" s="114"/>
      <c r="BM3" s="114"/>
      <c r="BN3" s="114"/>
      <c r="BO3" s="114"/>
      <c r="BP3" s="114"/>
      <c r="BQ3" s="115"/>
      <c r="BR3" s="113"/>
      <c r="BS3" s="114"/>
      <c r="BT3" s="114"/>
      <c r="BU3" s="114"/>
      <c r="BV3" s="114"/>
      <c r="BW3" s="114"/>
      <c r="BX3" s="114"/>
      <c r="BY3" s="115"/>
      <c r="BZ3" s="113"/>
      <c r="CA3" s="114"/>
      <c r="CB3" s="114"/>
      <c r="CC3" s="114"/>
      <c r="CD3" s="114"/>
      <c r="CE3" s="114"/>
      <c r="CF3" s="114"/>
      <c r="CG3" s="115"/>
      <c r="CH3" s="113"/>
      <c r="CI3" s="114"/>
      <c r="CJ3" s="114"/>
      <c r="CK3" s="114"/>
      <c r="CL3" s="114"/>
      <c r="CM3" s="114"/>
      <c r="CN3" s="114"/>
      <c r="CO3" s="115"/>
      <c r="CP3" s="115"/>
      <c r="CQ3" s="116" t="s">
        <v>79</v>
      </c>
      <c r="CS3" s="5"/>
      <c r="CT3" s="5" t="str">
        <f t="shared" si="0"/>
        <v>Территория действия тарифа</v>
      </c>
      <c r="CU3" s="5"/>
      <c r="CV3" s="5"/>
      <c r="CW3" s="4">
        <v>0</v>
      </c>
    </row>
    <row r="4" spans="1:101" ht="23.25" hidden="1" customHeight="1">
      <c r="A4" s="106"/>
      <c r="B4" s="106"/>
      <c r="C4" s="106"/>
      <c r="D4" s="106"/>
      <c r="E4" s="117"/>
      <c r="F4" s="117"/>
      <c r="G4" s="107">
        <v>1</v>
      </c>
      <c r="H4" s="106"/>
      <c r="I4" s="106"/>
      <c r="J4" s="106"/>
      <c r="K4" s="106"/>
      <c r="L4" s="108"/>
      <c r="M4" s="109"/>
      <c r="N4" s="109"/>
      <c r="O4" s="109"/>
      <c r="P4" s="122"/>
      <c r="Q4" s="119"/>
      <c r="R4" s="120"/>
      <c r="S4" s="111" t="e">
        <f>INDEX(PT_DIFFERENTIATION_NUM_CS,MATCH(C4,PT_DIFFERENTIATION_CS_ID,0))</f>
        <v>#N/A</v>
      </c>
      <c r="T4" s="123" t="s">
        <v>80</v>
      </c>
      <c r="U4" s="112"/>
      <c r="V4" s="113"/>
      <c r="W4" s="114"/>
      <c r="X4" s="114"/>
      <c r="Y4" s="114"/>
      <c r="Z4" s="114"/>
      <c r="AA4" s="114"/>
      <c r="AB4" s="114"/>
      <c r="AC4" s="115"/>
      <c r="AD4" s="113" t="e">
        <f>INDEX(PT_DIFFERENTIATION_CS,MATCH(C4,PT_DIFFERENTIATION_CS_ID,0))</f>
        <v>#N/A</v>
      </c>
      <c r="AE4" s="114"/>
      <c r="AF4" s="114"/>
      <c r="AG4" s="114"/>
      <c r="AH4" s="114"/>
      <c r="AI4" s="114"/>
      <c r="AJ4" s="114"/>
      <c r="AK4" s="114"/>
      <c r="AL4" s="113"/>
      <c r="AM4" s="114"/>
      <c r="AN4" s="114"/>
      <c r="AO4" s="114"/>
      <c r="AP4" s="114"/>
      <c r="AQ4" s="114"/>
      <c r="AR4" s="114"/>
      <c r="AS4" s="115"/>
      <c r="AT4" s="113"/>
      <c r="AU4" s="114"/>
      <c r="AV4" s="114"/>
      <c r="AW4" s="114"/>
      <c r="AX4" s="114"/>
      <c r="AY4" s="114"/>
      <c r="AZ4" s="114"/>
      <c r="BA4" s="115"/>
      <c r="BB4" s="113"/>
      <c r="BC4" s="114"/>
      <c r="BD4" s="114"/>
      <c r="BE4" s="114"/>
      <c r="BF4" s="114"/>
      <c r="BG4" s="114"/>
      <c r="BH4" s="114"/>
      <c r="BI4" s="115"/>
      <c r="BJ4" s="113"/>
      <c r="BK4" s="114"/>
      <c r="BL4" s="114"/>
      <c r="BM4" s="114"/>
      <c r="BN4" s="114"/>
      <c r="BO4" s="114"/>
      <c r="BP4" s="114"/>
      <c r="BQ4" s="115"/>
      <c r="BR4" s="113"/>
      <c r="BS4" s="114"/>
      <c r="BT4" s="114"/>
      <c r="BU4" s="114"/>
      <c r="BV4" s="114"/>
      <c r="BW4" s="114"/>
      <c r="BX4" s="114"/>
      <c r="BY4" s="115"/>
      <c r="BZ4" s="113"/>
      <c r="CA4" s="114"/>
      <c r="CB4" s="114"/>
      <c r="CC4" s="114"/>
      <c r="CD4" s="114"/>
      <c r="CE4" s="114"/>
      <c r="CF4" s="114"/>
      <c r="CG4" s="115"/>
      <c r="CH4" s="113"/>
      <c r="CI4" s="114"/>
      <c r="CJ4" s="114"/>
      <c r="CK4" s="114"/>
      <c r="CL4" s="114"/>
      <c r="CM4" s="114"/>
      <c r="CN4" s="114"/>
      <c r="CO4" s="115"/>
      <c r="CP4" s="115"/>
      <c r="CQ4" s="116" t="s">
        <v>81</v>
      </c>
      <c r="CS4" s="5"/>
      <c r="CT4" s="5" t="str">
        <f t="shared" si="0"/>
        <v xml:space="preserve">Наименование системы теплоснабжения </v>
      </c>
      <c r="CU4" s="5"/>
      <c r="CV4" s="5"/>
      <c r="CW4" s="4">
        <v>0</v>
      </c>
    </row>
    <row r="5" spans="1:101" ht="21" hidden="1" customHeight="1">
      <c r="A5" s="106"/>
      <c r="B5" s="106"/>
      <c r="C5" s="106"/>
      <c r="D5" s="106"/>
      <c r="E5" s="117"/>
      <c r="F5" s="117"/>
      <c r="G5" s="117"/>
      <c r="H5" s="107">
        <v>1</v>
      </c>
      <c r="I5" s="106"/>
      <c r="J5" s="106"/>
      <c r="K5" s="106"/>
      <c r="L5" s="108"/>
      <c r="M5" s="109"/>
      <c r="N5" s="109"/>
      <c r="O5" s="109"/>
      <c r="P5" s="122"/>
      <c r="Q5" s="119"/>
      <c r="R5" s="120"/>
      <c r="S5" s="111" t="e">
        <f>INDEX(PT_DIFFERENTIATION_NUM_IST_TE,MATCH(D5,PT_DIFFERENTIATION_IST_TE_ID,0))</f>
        <v>#N/A</v>
      </c>
      <c r="T5" s="124" t="s">
        <v>82</v>
      </c>
      <c r="U5" s="112"/>
      <c r="V5" s="113"/>
      <c r="W5" s="114"/>
      <c r="X5" s="114"/>
      <c r="Y5" s="114"/>
      <c r="Z5" s="114"/>
      <c r="AA5" s="114"/>
      <c r="AB5" s="114"/>
      <c r="AC5" s="115"/>
      <c r="AD5" s="113" t="e">
        <f>INDEX(PT_DIFFERENTIATION_IST_TE,MATCH(D5,PT_DIFFERENTIATION_IST_TE_ID,0))</f>
        <v>#N/A</v>
      </c>
      <c r="AE5" s="114"/>
      <c r="AF5" s="114"/>
      <c r="AG5" s="114"/>
      <c r="AH5" s="114"/>
      <c r="AI5" s="114"/>
      <c r="AJ5" s="114"/>
      <c r="AK5" s="114"/>
      <c r="AL5" s="113"/>
      <c r="AM5" s="114"/>
      <c r="AN5" s="114"/>
      <c r="AO5" s="114"/>
      <c r="AP5" s="114"/>
      <c r="AQ5" s="114"/>
      <c r="AR5" s="114"/>
      <c r="AS5" s="115"/>
      <c r="AT5" s="113"/>
      <c r="AU5" s="114"/>
      <c r="AV5" s="114"/>
      <c r="AW5" s="114"/>
      <c r="AX5" s="114"/>
      <c r="AY5" s="114"/>
      <c r="AZ5" s="114"/>
      <c r="BA5" s="115"/>
      <c r="BB5" s="113"/>
      <c r="BC5" s="114"/>
      <c r="BD5" s="114"/>
      <c r="BE5" s="114"/>
      <c r="BF5" s="114"/>
      <c r="BG5" s="114"/>
      <c r="BH5" s="114"/>
      <c r="BI5" s="115"/>
      <c r="BJ5" s="113"/>
      <c r="BK5" s="114"/>
      <c r="BL5" s="114"/>
      <c r="BM5" s="114"/>
      <c r="BN5" s="114"/>
      <c r="BO5" s="114"/>
      <c r="BP5" s="114"/>
      <c r="BQ5" s="115"/>
      <c r="BR5" s="113"/>
      <c r="BS5" s="114"/>
      <c r="BT5" s="114"/>
      <c r="BU5" s="114"/>
      <c r="BV5" s="114"/>
      <c r="BW5" s="114"/>
      <c r="BX5" s="114"/>
      <c r="BY5" s="115"/>
      <c r="BZ5" s="113"/>
      <c r="CA5" s="114"/>
      <c r="CB5" s="114"/>
      <c r="CC5" s="114"/>
      <c r="CD5" s="114"/>
      <c r="CE5" s="114"/>
      <c r="CF5" s="114"/>
      <c r="CG5" s="115"/>
      <c r="CH5" s="113"/>
      <c r="CI5" s="114"/>
      <c r="CJ5" s="114"/>
      <c r="CK5" s="114"/>
      <c r="CL5" s="114"/>
      <c r="CM5" s="114"/>
      <c r="CN5" s="114"/>
      <c r="CO5" s="115"/>
      <c r="CP5" s="115"/>
      <c r="CQ5" s="116" t="s">
        <v>83</v>
      </c>
      <c r="CS5" s="5"/>
      <c r="CT5" s="5" t="str">
        <f t="shared" si="0"/>
        <v xml:space="preserve">Источник тепловой энергии  </v>
      </c>
      <c r="CU5" s="5"/>
      <c r="CV5" s="5"/>
      <c r="CW5" s="4">
        <v>0</v>
      </c>
    </row>
    <row r="6" spans="1:101" ht="47.25" hidden="1" customHeight="1">
      <c r="A6" s="106"/>
      <c r="B6" s="106"/>
      <c r="C6" s="106"/>
      <c r="D6" s="106"/>
      <c r="E6" s="117"/>
      <c r="F6" s="117"/>
      <c r="G6" s="117"/>
      <c r="H6" s="117"/>
      <c r="I6" s="125" t="e">
        <f>S5&amp;".1"</f>
        <v>#N/A</v>
      </c>
      <c r="J6" s="106"/>
      <c r="K6" s="106"/>
      <c r="L6" s="108" t="s">
        <v>84</v>
      </c>
      <c r="M6" s="2"/>
      <c r="P6" s="126">
        <v>1</v>
      </c>
      <c r="Q6" s="127"/>
      <c r="R6" s="128"/>
      <c r="S6" s="111" t="e">
        <f>$I6</f>
        <v>#N/A</v>
      </c>
      <c r="T6" s="129" t="s">
        <v>85</v>
      </c>
      <c r="U6" s="112"/>
      <c r="V6" s="130"/>
      <c r="W6" s="131"/>
      <c r="X6" s="131"/>
      <c r="Y6" s="131"/>
      <c r="Z6" s="131"/>
      <c r="AA6" s="131"/>
      <c r="AB6" s="131"/>
      <c r="AC6" s="132"/>
      <c r="AD6" s="130"/>
      <c r="AE6" s="131"/>
      <c r="AF6" s="131"/>
      <c r="AG6" s="131"/>
      <c r="AH6" s="131"/>
      <c r="AI6" s="131"/>
      <c r="AJ6" s="131"/>
      <c r="AK6" s="131"/>
      <c r="AL6" s="130"/>
      <c r="AM6" s="131"/>
      <c r="AN6" s="131"/>
      <c r="AO6" s="131"/>
      <c r="AP6" s="131"/>
      <c r="AQ6" s="131"/>
      <c r="AR6" s="131"/>
      <c r="AS6" s="132"/>
      <c r="AT6" s="130"/>
      <c r="AU6" s="131"/>
      <c r="AV6" s="131"/>
      <c r="AW6" s="131"/>
      <c r="AX6" s="131"/>
      <c r="AY6" s="131"/>
      <c r="AZ6" s="131"/>
      <c r="BA6" s="132"/>
      <c r="BB6" s="130"/>
      <c r="BC6" s="131"/>
      <c r="BD6" s="131"/>
      <c r="BE6" s="131"/>
      <c r="BF6" s="131"/>
      <c r="BG6" s="131"/>
      <c r="BH6" s="131"/>
      <c r="BI6" s="132"/>
      <c r="BJ6" s="130"/>
      <c r="BK6" s="131"/>
      <c r="BL6" s="131"/>
      <c r="BM6" s="131"/>
      <c r="BN6" s="131"/>
      <c r="BO6" s="131"/>
      <c r="BP6" s="131"/>
      <c r="BQ6" s="132"/>
      <c r="BR6" s="130"/>
      <c r="BS6" s="131"/>
      <c r="BT6" s="131"/>
      <c r="BU6" s="131"/>
      <c r="BV6" s="131"/>
      <c r="BW6" s="131"/>
      <c r="BX6" s="131"/>
      <c r="BY6" s="132"/>
      <c r="BZ6" s="130"/>
      <c r="CA6" s="131"/>
      <c r="CB6" s="131"/>
      <c r="CC6" s="131"/>
      <c r="CD6" s="131"/>
      <c r="CE6" s="131"/>
      <c r="CF6" s="131"/>
      <c r="CG6" s="132"/>
      <c r="CH6" s="130"/>
      <c r="CI6" s="131"/>
      <c r="CJ6" s="131"/>
      <c r="CK6" s="131"/>
      <c r="CL6" s="131"/>
      <c r="CM6" s="131"/>
      <c r="CN6" s="131"/>
      <c r="CO6" s="132"/>
      <c r="CP6" s="132"/>
      <c r="CQ6" s="116" t="s">
        <v>86</v>
      </c>
      <c r="CS6" s="5"/>
      <c r="CT6" s="5" t="str">
        <f t="shared" si="0"/>
        <v>Схема подключения теплопотребляющей установки к коллектору источника тепловой энергии</v>
      </c>
      <c r="CU6" s="5"/>
      <c r="CV6" s="5"/>
      <c r="CW6" s="4">
        <v>0</v>
      </c>
    </row>
    <row r="7" spans="1:101" ht="21" hidden="1" customHeight="1">
      <c r="A7" s="106"/>
      <c r="B7" s="106"/>
      <c r="C7" s="106"/>
      <c r="D7" s="106"/>
      <c r="E7" s="117"/>
      <c r="F7" s="117"/>
      <c r="G7" s="117"/>
      <c r="H7" s="117"/>
      <c r="I7" s="133"/>
      <c r="J7" s="125" t="e">
        <f>I6&amp;".1"</f>
        <v>#N/A</v>
      </c>
      <c r="K7" s="106"/>
      <c r="L7" s="108" t="s">
        <v>87</v>
      </c>
      <c r="M7" s="2"/>
      <c r="N7" s="2"/>
      <c r="P7" s="126"/>
      <c r="Q7" s="126">
        <v>1</v>
      </c>
      <c r="R7" s="134"/>
      <c r="S7" s="111" t="e">
        <f>$J7</f>
        <v>#N/A</v>
      </c>
      <c r="T7" s="135" t="s">
        <v>88</v>
      </c>
      <c r="U7" s="112"/>
      <c r="V7" s="130"/>
      <c r="W7" s="131"/>
      <c r="X7" s="131"/>
      <c r="Y7" s="131"/>
      <c r="Z7" s="131"/>
      <c r="AA7" s="131"/>
      <c r="AB7" s="131"/>
      <c r="AC7" s="132"/>
      <c r="AD7" s="130"/>
      <c r="AE7" s="131"/>
      <c r="AF7" s="131"/>
      <c r="AG7" s="131"/>
      <c r="AH7" s="131"/>
      <c r="AI7" s="131"/>
      <c r="AJ7" s="131"/>
      <c r="AK7" s="131"/>
      <c r="AL7" s="130"/>
      <c r="AM7" s="131"/>
      <c r="AN7" s="131"/>
      <c r="AO7" s="131"/>
      <c r="AP7" s="131"/>
      <c r="AQ7" s="131"/>
      <c r="AR7" s="131"/>
      <c r="AS7" s="132"/>
      <c r="AT7" s="130"/>
      <c r="AU7" s="131"/>
      <c r="AV7" s="131"/>
      <c r="AW7" s="131"/>
      <c r="AX7" s="131"/>
      <c r="AY7" s="131"/>
      <c r="AZ7" s="131"/>
      <c r="BA7" s="132"/>
      <c r="BB7" s="130"/>
      <c r="BC7" s="131"/>
      <c r="BD7" s="131"/>
      <c r="BE7" s="131"/>
      <c r="BF7" s="131"/>
      <c r="BG7" s="131"/>
      <c r="BH7" s="131"/>
      <c r="BI7" s="132"/>
      <c r="BJ7" s="130"/>
      <c r="BK7" s="131"/>
      <c r="BL7" s="131"/>
      <c r="BM7" s="131"/>
      <c r="BN7" s="131"/>
      <c r="BO7" s="131"/>
      <c r="BP7" s="131"/>
      <c r="BQ7" s="132"/>
      <c r="BR7" s="130"/>
      <c r="BS7" s="131"/>
      <c r="BT7" s="131"/>
      <c r="BU7" s="131"/>
      <c r="BV7" s="131"/>
      <c r="BW7" s="131"/>
      <c r="BX7" s="131"/>
      <c r="BY7" s="132"/>
      <c r="BZ7" s="130"/>
      <c r="CA7" s="131"/>
      <c r="CB7" s="131"/>
      <c r="CC7" s="131"/>
      <c r="CD7" s="131"/>
      <c r="CE7" s="131"/>
      <c r="CF7" s="131"/>
      <c r="CG7" s="132"/>
      <c r="CH7" s="130"/>
      <c r="CI7" s="131"/>
      <c r="CJ7" s="131"/>
      <c r="CK7" s="131"/>
      <c r="CL7" s="131"/>
      <c r="CM7" s="131"/>
      <c r="CN7" s="131"/>
      <c r="CO7" s="132"/>
      <c r="CP7" s="132"/>
      <c r="CQ7" s="116" t="s">
        <v>89</v>
      </c>
      <c r="CS7" s="5"/>
      <c r="CT7" s="5" t="str">
        <f t="shared" si="0"/>
        <v>Группа потребителей</v>
      </c>
      <c r="CU7" s="5"/>
      <c r="CV7" s="5"/>
      <c r="CW7" s="4">
        <v>0</v>
      </c>
    </row>
    <row r="8" spans="1:101" ht="21" hidden="1" customHeight="1">
      <c r="A8" s="106"/>
      <c r="B8" s="106"/>
      <c r="C8" s="106"/>
      <c r="D8" s="106"/>
      <c r="E8" s="117"/>
      <c r="F8" s="117"/>
      <c r="G8" s="117"/>
      <c r="H8" s="117"/>
      <c r="I8" s="133"/>
      <c r="J8" s="133"/>
      <c r="K8" s="125" t="e">
        <f>J7&amp;".1"</f>
        <v>#N/A</v>
      </c>
      <c r="L8" s="108" t="s">
        <v>90</v>
      </c>
      <c r="M8" s="2"/>
      <c r="N8" s="2"/>
      <c r="O8" s="2"/>
      <c r="P8" s="126"/>
      <c r="Q8" s="126"/>
      <c r="R8" s="134">
        <v>1</v>
      </c>
      <c r="S8" s="111" t="e">
        <f>$K8</f>
        <v>#N/A</v>
      </c>
      <c r="T8" s="136"/>
      <c r="U8" s="112"/>
      <c r="V8" s="137"/>
      <c r="W8" s="138"/>
      <c r="X8" s="137"/>
      <c r="Y8" s="139"/>
      <c r="Z8" s="140"/>
      <c r="AA8" s="141" t="s">
        <v>91</v>
      </c>
      <c r="AB8" s="140"/>
      <c r="AC8" s="141" t="s">
        <v>91</v>
      </c>
      <c r="AD8" s="137"/>
      <c r="AE8" s="138"/>
      <c r="AF8" s="137"/>
      <c r="AG8" s="139"/>
      <c r="AH8" s="140"/>
      <c r="AI8" s="141" t="s">
        <v>91</v>
      </c>
      <c r="AJ8" s="140"/>
      <c r="AK8" s="141" t="s">
        <v>91</v>
      </c>
      <c r="AL8" s="137"/>
      <c r="AM8" s="138"/>
      <c r="AN8" s="137"/>
      <c r="AO8" s="139"/>
      <c r="AP8" s="140"/>
      <c r="AQ8" s="141" t="s">
        <v>91</v>
      </c>
      <c r="AR8" s="140"/>
      <c r="AS8" s="141" t="s">
        <v>91</v>
      </c>
      <c r="AT8" s="137"/>
      <c r="AU8" s="138"/>
      <c r="AV8" s="137"/>
      <c r="AW8" s="139"/>
      <c r="AX8" s="140"/>
      <c r="AY8" s="141" t="s">
        <v>91</v>
      </c>
      <c r="AZ8" s="140"/>
      <c r="BA8" s="141" t="s">
        <v>91</v>
      </c>
      <c r="BB8" s="137"/>
      <c r="BC8" s="138"/>
      <c r="BD8" s="137"/>
      <c r="BE8" s="139"/>
      <c r="BF8" s="140"/>
      <c r="BG8" s="141" t="s">
        <v>91</v>
      </c>
      <c r="BH8" s="140"/>
      <c r="BI8" s="141" t="s">
        <v>91</v>
      </c>
      <c r="BJ8" s="137"/>
      <c r="BK8" s="138"/>
      <c r="BL8" s="137"/>
      <c r="BM8" s="139"/>
      <c r="BN8" s="140"/>
      <c r="BO8" s="141" t="s">
        <v>91</v>
      </c>
      <c r="BP8" s="140"/>
      <c r="BQ8" s="141" t="s">
        <v>91</v>
      </c>
      <c r="BR8" s="137"/>
      <c r="BS8" s="138"/>
      <c r="BT8" s="137"/>
      <c r="BU8" s="139"/>
      <c r="BV8" s="140"/>
      <c r="BW8" s="141" t="s">
        <v>91</v>
      </c>
      <c r="BX8" s="140"/>
      <c r="BY8" s="141" t="s">
        <v>91</v>
      </c>
      <c r="BZ8" s="137"/>
      <c r="CA8" s="138"/>
      <c r="CB8" s="137"/>
      <c r="CC8" s="139"/>
      <c r="CD8" s="140"/>
      <c r="CE8" s="141" t="s">
        <v>91</v>
      </c>
      <c r="CF8" s="140"/>
      <c r="CG8" s="141" t="s">
        <v>91</v>
      </c>
      <c r="CH8" s="137"/>
      <c r="CI8" s="138"/>
      <c r="CJ8" s="137"/>
      <c r="CK8" s="139"/>
      <c r="CL8" s="140"/>
      <c r="CM8" s="141" t="s">
        <v>91</v>
      </c>
      <c r="CN8" s="140"/>
      <c r="CO8" s="141" t="s">
        <v>91</v>
      </c>
      <c r="CP8" s="138"/>
      <c r="CQ8" s="142" t="s">
        <v>92</v>
      </c>
      <c r="CR8" s="50" t="e">
        <f ca="1">STRCHECKDATE(V9:CP9)</f>
        <v>#NAME?</v>
      </c>
      <c r="CS8" s="5"/>
      <c r="CT8" s="5" t="str">
        <f t="shared" si="0"/>
        <v/>
      </c>
      <c r="CU8" s="5"/>
      <c r="CV8" s="5"/>
      <c r="CW8" s="4">
        <v>0</v>
      </c>
    </row>
    <row r="9" spans="1:101" ht="0.75" hidden="1" customHeight="1">
      <c r="A9" s="106"/>
      <c r="B9" s="106"/>
      <c r="C9" s="106"/>
      <c r="D9" s="106"/>
      <c r="E9" s="117"/>
      <c r="F9" s="117"/>
      <c r="G9" s="117"/>
      <c r="H9" s="117"/>
      <c r="I9" s="133"/>
      <c r="J9" s="133"/>
      <c r="K9" s="125"/>
      <c r="L9" s="108"/>
      <c r="M9" s="2"/>
      <c r="N9" s="2"/>
      <c r="O9" s="2"/>
      <c r="P9" s="126"/>
      <c r="Q9" s="126"/>
      <c r="R9" s="134"/>
      <c r="S9" s="143"/>
      <c r="T9" s="112"/>
      <c r="U9" s="112"/>
      <c r="V9" s="138"/>
      <c r="W9" s="138"/>
      <c r="X9" s="138"/>
      <c r="Y9" s="144" t="str">
        <f>Z8&amp;"-"&amp;AB8</f>
        <v>-</v>
      </c>
      <c r="Z9" s="145"/>
      <c r="AA9" s="141"/>
      <c r="AB9" s="145"/>
      <c r="AC9" s="141"/>
      <c r="AD9" s="138"/>
      <c r="AE9" s="138"/>
      <c r="AF9" s="138"/>
      <c r="AG9" s="144" t="str">
        <f>AH8&amp;"-"&amp;AJ8</f>
        <v>-</v>
      </c>
      <c r="AH9" s="145"/>
      <c r="AI9" s="141"/>
      <c r="AJ9" s="145"/>
      <c r="AK9" s="141"/>
      <c r="AL9" s="138"/>
      <c r="AM9" s="138"/>
      <c r="AN9" s="138"/>
      <c r="AO9" s="144" t="str">
        <f>AP8&amp;"-"&amp;AR8</f>
        <v>-</v>
      </c>
      <c r="AP9" s="145"/>
      <c r="AQ9" s="141"/>
      <c r="AR9" s="145"/>
      <c r="AS9" s="141"/>
      <c r="AT9" s="138"/>
      <c r="AU9" s="138"/>
      <c r="AV9" s="138"/>
      <c r="AW9" s="144" t="str">
        <f>AX8&amp;"-"&amp;AZ8</f>
        <v>-</v>
      </c>
      <c r="AX9" s="145"/>
      <c r="AY9" s="141"/>
      <c r="AZ9" s="145"/>
      <c r="BA9" s="141"/>
      <c r="BB9" s="138"/>
      <c r="BC9" s="138"/>
      <c r="BD9" s="138"/>
      <c r="BE9" s="144" t="str">
        <f>BF8&amp;"-"&amp;BH8</f>
        <v>-</v>
      </c>
      <c r="BF9" s="145"/>
      <c r="BG9" s="141"/>
      <c r="BH9" s="145"/>
      <c r="BI9" s="141"/>
      <c r="BJ9" s="138"/>
      <c r="BK9" s="138"/>
      <c r="BL9" s="138"/>
      <c r="BM9" s="144" t="str">
        <f>BN8&amp;"-"&amp;BP8</f>
        <v>-</v>
      </c>
      <c r="BN9" s="145"/>
      <c r="BO9" s="141"/>
      <c r="BP9" s="145"/>
      <c r="BQ9" s="141"/>
      <c r="BR9" s="138"/>
      <c r="BS9" s="138"/>
      <c r="BT9" s="138"/>
      <c r="BU9" s="144" t="str">
        <f>BV8&amp;"-"&amp;BX8</f>
        <v>-</v>
      </c>
      <c r="BV9" s="145"/>
      <c r="BW9" s="141"/>
      <c r="BX9" s="145"/>
      <c r="BY9" s="141"/>
      <c r="BZ9" s="138"/>
      <c r="CA9" s="138"/>
      <c r="CB9" s="138"/>
      <c r="CC9" s="144" t="str">
        <f>CD8&amp;"-"&amp;CF8</f>
        <v>-</v>
      </c>
      <c r="CD9" s="145"/>
      <c r="CE9" s="141"/>
      <c r="CF9" s="145"/>
      <c r="CG9" s="141"/>
      <c r="CH9" s="138"/>
      <c r="CI9" s="138"/>
      <c r="CJ9" s="138"/>
      <c r="CK9" s="144" t="str">
        <f>CL8&amp;"-"&amp;CN8</f>
        <v>-</v>
      </c>
      <c r="CL9" s="145"/>
      <c r="CM9" s="141"/>
      <c r="CN9" s="145"/>
      <c r="CO9" s="141"/>
      <c r="CP9" s="138"/>
      <c r="CQ9" s="146"/>
      <c r="CS9" s="5"/>
      <c r="CT9" s="5" t="str">
        <f t="shared" si="0"/>
        <v/>
      </c>
      <c r="CU9" s="5"/>
      <c r="CV9" s="5"/>
      <c r="CW9" s="4">
        <v>0</v>
      </c>
    </row>
    <row r="10" spans="1:101" ht="15" hidden="1" customHeight="1">
      <c r="A10" s="106"/>
      <c r="B10" s="106"/>
      <c r="C10" s="106"/>
      <c r="D10" s="106"/>
      <c r="E10" s="117"/>
      <c r="F10" s="117"/>
      <c r="G10" s="117"/>
      <c r="H10" s="117"/>
      <c r="I10" s="133"/>
      <c r="J10" s="125"/>
      <c r="K10" s="106"/>
      <c r="L10" s="108"/>
      <c r="M10" s="2"/>
      <c r="N10" s="2"/>
      <c r="P10" s="126"/>
      <c r="Q10" s="126"/>
      <c r="R10" s="128"/>
      <c r="S10" s="147"/>
      <c r="T10" s="148" t="s">
        <v>93</v>
      </c>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50"/>
      <c r="CQ10" s="151"/>
      <c r="CS10" s="5"/>
      <c r="CT10" s="5" t="str">
        <f t="shared" si="0"/>
        <v>Добавить вид теплоносителя (параметры теплоносителя)</v>
      </c>
      <c r="CU10" s="5"/>
      <c r="CV10" s="5"/>
      <c r="CW10" s="4">
        <v>0</v>
      </c>
    </row>
    <row r="11" spans="1:101" ht="15" hidden="1" customHeight="1">
      <c r="A11" s="106"/>
      <c r="B11" s="106"/>
      <c r="C11" s="106"/>
      <c r="D11" s="106"/>
      <c r="E11" s="117"/>
      <c r="F11" s="117"/>
      <c r="G11" s="117"/>
      <c r="H11" s="117"/>
      <c r="I11" s="125"/>
      <c r="J11" s="106"/>
      <c r="K11" s="106"/>
      <c r="L11" s="108"/>
      <c r="M11" s="2"/>
      <c r="P11" s="126"/>
      <c r="Q11" s="127"/>
      <c r="R11" s="128"/>
      <c r="S11" s="147"/>
      <c r="T11" s="152" t="s">
        <v>94</v>
      </c>
      <c r="U11" s="149"/>
      <c r="V11" s="149"/>
      <c r="W11" s="149"/>
      <c r="X11" s="149"/>
      <c r="Y11" s="149"/>
      <c r="Z11" s="149"/>
      <c r="AA11" s="149"/>
      <c r="AB11" s="149"/>
      <c r="AC11" s="153"/>
      <c r="AD11" s="149"/>
      <c r="AE11" s="149"/>
      <c r="AF11" s="149"/>
      <c r="AG11" s="149"/>
      <c r="AH11" s="149"/>
      <c r="AI11" s="149"/>
      <c r="AJ11" s="149"/>
      <c r="AK11" s="153"/>
      <c r="AL11" s="149"/>
      <c r="AM11" s="149"/>
      <c r="AN11" s="149"/>
      <c r="AO11" s="149"/>
      <c r="AP11" s="149"/>
      <c r="AQ11" s="149"/>
      <c r="AR11" s="149"/>
      <c r="AS11" s="153"/>
      <c r="AT11" s="149"/>
      <c r="AU11" s="149"/>
      <c r="AV11" s="149"/>
      <c r="AW11" s="149"/>
      <c r="AX11" s="149"/>
      <c r="AY11" s="149"/>
      <c r="AZ11" s="149"/>
      <c r="BA11" s="153"/>
      <c r="BB11" s="149"/>
      <c r="BC11" s="149"/>
      <c r="BD11" s="149"/>
      <c r="BE11" s="149"/>
      <c r="BF11" s="149"/>
      <c r="BG11" s="149"/>
      <c r="BH11" s="149"/>
      <c r="BI11" s="153"/>
      <c r="BJ11" s="149"/>
      <c r="BK11" s="149"/>
      <c r="BL11" s="149"/>
      <c r="BM11" s="149"/>
      <c r="BN11" s="149"/>
      <c r="BO11" s="149"/>
      <c r="BP11" s="149"/>
      <c r="BQ11" s="153"/>
      <c r="BR11" s="149"/>
      <c r="BS11" s="149"/>
      <c r="BT11" s="149"/>
      <c r="BU11" s="149"/>
      <c r="BV11" s="149"/>
      <c r="BW11" s="149"/>
      <c r="BX11" s="149"/>
      <c r="BY11" s="153"/>
      <c r="BZ11" s="149"/>
      <c r="CA11" s="149"/>
      <c r="CB11" s="149"/>
      <c r="CC11" s="149"/>
      <c r="CD11" s="149"/>
      <c r="CE11" s="149"/>
      <c r="CF11" s="149"/>
      <c r="CG11" s="153"/>
      <c r="CH11" s="149"/>
      <c r="CI11" s="149"/>
      <c r="CJ11" s="149"/>
      <c r="CK11" s="149"/>
      <c r="CL11" s="149"/>
      <c r="CM11" s="149"/>
      <c r="CN11" s="149"/>
      <c r="CO11" s="153"/>
      <c r="CP11" s="149"/>
      <c r="CQ11" s="154"/>
      <c r="CS11" s="5"/>
      <c r="CT11" s="5" t="str">
        <f t="shared" si="0"/>
        <v>Добавить группу потребителей</v>
      </c>
      <c r="CU11" s="5"/>
      <c r="CV11" s="5"/>
      <c r="CW11" s="4">
        <v>0</v>
      </c>
    </row>
    <row r="12" spans="1:101" ht="14.25" hidden="1" customHeight="1">
      <c r="A12" s="106"/>
      <c r="B12" s="106"/>
      <c r="C12" s="106"/>
      <c r="D12" s="106"/>
      <c r="E12" s="117"/>
      <c r="F12" s="117"/>
      <c r="G12" s="117"/>
      <c r="H12" s="107"/>
      <c r="I12" s="106"/>
      <c r="J12" s="106"/>
      <c r="K12" s="106"/>
      <c r="L12" s="108"/>
      <c r="M12" s="109"/>
      <c r="N12" s="109"/>
      <c r="O12" s="2"/>
      <c r="P12" s="8"/>
      <c r="Q12" s="155"/>
      <c r="R12" s="110"/>
      <c r="S12" s="147"/>
      <c r="T12" s="156" t="s">
        <v>95</v>
      </c>
      <c r="U12" s="149"/>
      <c r="V12" s="149"/>
      <c r="W12" s="149"/>
      <c r="X12" s="149"/>
      <c r="Y12" s="149"/>
      <c r="Z12" s="149"/>
      <c r="AA12" s="149"/>
      <c r="AB12" s="149"/>
      <c r="AC12" s="153"/>
      <c r="AD12" s="149"/>
      <c r="AE12" s="149"/>
      <c r="AF12" s="149"/>
      <c r="AG12" s="149"/>
      <c r="AH12" s="149"/>
      <c r="AI12" s="149"/>
      <c r="AJ12" s="149"/>
      <c r="AK12" s="153"/>
      <c r="AL12" s="149"/>
      <c r="AM12" s="149"/>
      <c r="AN12" s="149"/>
      <c r="AO12" s="149"/>
      <c r="AP12" s="149"/>
      <c r="AQ12" s="149"/>
      <c r="AR12" s="149"/>
      <c r="AS12" s="153"/>
      <c r="AT12" s="149"/>
      <c r="AU12" s="149"/>
      <c r="AV12" s="149"/>
      <c r="AW12" s="149"/>
      <c r="AX12" s="149"/>
      <c r="AY12" s="149"/>
      <c r="AZ12" s="149"/>
      <c r="BA12" s="153"/>
      <c r="BB12" s="149"/>
      <c r="BC12" s="149"/>
      <c r="BD12" s="149"/>
      <c r="BE12" s="149"/>
      <c r="BF12" s="149"/>
      <c r="BG12" s="149"/>
      <c r="BH12" s="149"/>
      <c r="BI12" s="153"/>
      <c r="BJ12" s="149"/>
      <c r="BK12" s="149"/>
      <c r="BL12" s="149"/>
      <c r="BM12" s="149"/>
      <c r="BN12" s="149"/>
      <c r="BO12" s="149"/>
      <c r="BP12" s="149"/>
      <c r="BQ12" s="153"/>
      <c r="BR12" s="149"/>
      <c r="BS12" s="149"/>
      <c r="BT12" s="149"/>
      <c r="BU12" s="149"/>
      <c r="BV12" s="149"/>
      <c r="BW12" s="149"/>
      <c r="BX12" s="149"/>
      <c r="BY12" s="153"/>
      <c r="BZ12" s="149"/>
      <c r="CA12" s="149"/>
      <c r="CB12" s="149"/>
      <c r="CC12" s="149"/>
      <c r="CD12" s="149"/>
      <c r="CE12" s="149"/>
      <c r="CF12" s="149"/>
      <c r="CG12" s="153"/>
      <c r="CH12" s="149"/>
      <c r="CI12" s="149"/>
      <c r="CJ12" s="149"/>
      <c r="CK12" s="149"/>
      <c r="CL12" s="149"/>
      <c r="CM12" s="149"/>
      <c r="CN12" s="149"/>
      <c r="CO12" s="153"/>
      <c r="CP12" s="149"/>
      <c r="CQ12" s="154"/>
      <c r="CS12" s="5"/>
      <c r="CT12" s="5" t="str">
        <f t="shared" si="0"/>
        <v>Добавить схему подключения</v>
      </c>
      <c r="CU12" s="5"/>
      <c r="CV12" s="5"/>
      <c r="CW12" s="4">
        <v>0</v>
      </c>
    </row>
    <row r="13" spans="1:101" s="50" customFormat="1" ht="0.75" hidden="1" customHeight="1">
      <c r="A13" s="157"/>
      <c r="B13" s="157"/>
      <c r="C13" s="157"/>
      <c r="D13" s="157"/>
      <c r="E13" s="117"/>
      <c r="F13" s="117"/>
      <c r="G13" s="107"/>
      <c r="H13" s="157"/>
      <c r="I13" s="157"/>
      <c r="J13" s="157"/>
      <c r="K13" s="157"/>
      <c r="L13" s="158"/>
      <c r="M13" s="159"/>
      <c r="N13" s="159"/>
      <c r="P13" s="101"/>
      <c r="Q13" s="160"/>
      <c r="R13" s="101"/>
      <c r="S13" s="161"/>
      <c r="T13" s="162" t="s">
        <v>96</v>
      </c>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3"/>
      <c r="AZ13" s="163"/>
      <c r="BA13" s="163"/>
      <c r="BB13" s="163"/>
      <c r="BC13" s="163"/>
      <c r="BD13" s="163"/>
      <c r="BE13" s="163"/>
      <c r="BF13" s="163"/>
      <c r="BG13" s="163"/>
      <c r="BH13" s="163"/>
      <c r="BI13" s="163"/>
      <c r="BJ13" s="163"/>
      <c r="BK13" s="163"/>
      <c r="BL13" s="163"/>
      <c r="BM13" s="163"/>
      <c r="BN13" s="163"/>
      <c r="BO13" s="163"/>
      <c r="BP13" s="163"/>
      <c r="BQ13" s="163"/>
      <c r="BR13" s="163"/>
      <c r="BS13" s="163"/>
      <c r="BT13" s="163"/>
      <c r="BU13" s="163"/>
      <c r="BV13" s="163"/>
      <c r="BW13" s="163"/>
      <c r="BX13" s="163"/>
      <c r="BY13" s="163"/>
      <c r="BZ13" s="163"/>
      <c r="CA13" s="163"/>
      <c r="CB13" s="163"/>
      <c r="CC13" s="163"/>
      <c r="CD13" s="163"/>
      <c r="CE13" s="163"/>
      <c r="CF13" s="163"/>
      <c r="CG13" s="163"/>
      <c r="CH13" s="163"/>
      <c r="CI13" s="163"/>
      <c r="CJ13" s="163"/>
      <c r="CK13" s="163"/>
      <c r="CL13" s="163"/>
      <c r="CM13" s="163"/>
      <c r="CN13" s="163"/>
      <c r="CO13" s="163"/>
      <c r="CP13" s="163"/>
      <c r="CQ13" s="163"/>
      <c r="CS13" s="5"/>
      <c r="CT13" s="5" t="str">
        <f t="shared" si="0"/>
        <v>Добавить источник для дифференциации</v>
      </c>
      <c r="CU13" s="5"/>
      <c r="CV13" s="5"/>
      <c r="CW13" s="50">
        <v>0</v>
      </c>
    </row>
    <row r="14" spans="1:101" s="50" customFormat="1" ht="0.75" hidden="1" customHeight="1">
      <c r="A14" s="157"/>
      <c r="B14" s="157"/>
      <c r="C14" s="157"/>
      <c r="D14" s="157"/>
      <c r="E14" s="117"/>
      <c r="F14" s="107"/>
      <c r="G14" s="157"/>
      <c r="H14" s="157"/>
      <c r="I14" s="157"/>
      <c r="J14" s="157"/>
      <c r="K14" s="157"/>
      <c r="L14" s="158"/>
      <c r="M14" s="164"/>
      <c r="N14" s="164"/>
      <c r="P14" s="101"/>
      <c r="Q14" s="160"/>
      <c r="R14" s="101"/>
      <c r="S14" s="165"/>
      <c r="T14" s="166" t="s">
        <v>97</v>
      </c>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67"/>
      <c r="BD14" s="167"/>
      <c r="BE14" s="167"/>
      <c r="BF14" s="167"/>
      <c r="BG14" s="167"/>
      <c r="BH14" s="167"/>
      <c r="BI14" s="167"/>
      <c r="BJ14" s="167"/>
      <c r="BK14" s="167"/>
      <c r="BL14" s="167"/>
      <c r="BM14" s="167"/>
      <c r="BN14" s="167"/>
      <c r="BO14" s="167"/>
      <c r="BP14" s="167"/>
      <c r="BQ14" s="167"/>
      <c r="BR14" s="167"/>
      <c r="BS14" s="167"/>
      <c r="BT14" s="167"/>
      <c r="BU14" s="167"/>
      <c r="BV14" s="167"/>
      <c r="BW14" s="167"/>
      <c r="BX14" s="167"/>
      <c r="BY14" s="167"/>
      <c r="BZ14" s="167"/>
      <c r="CA14" s="167"/>
      <c r="CB14" s="167"/>
      <c r="CC14" s="167"/>
      <c r="CD14" s="167"/>
      <c r="CE14" s="167"/>
      <c r="CF14" s="167"/>
      <c r="CG14" s="167"/>
      <c r="CH14" s="167"/>
      <c r="CI14" s="167"/>
      <c r="CJ14" s="167"/>
      <c r="CK14" s="167"/>
      <c r="CL14" s="167"/>
      <c r="CM14" s="167"/>
      <c r="CN14" s="167"/>
      <c r="CO14" s="167"/>
      <c r="CP14" s="167"/>
      <c r="CQ14" s="167"/>
      <c r="CS14" s="5"/>
      <c r="CT14" s="5" t="str">
        <f t="shared" si="0"/>
        <v>Добавить централизованную систему для дифференциации</v>
      </c>
      <c r="CU14" s="5"/>
      <c r="CV14" s="5"/>
      <c r="CW14" s="50">
        <v>0</v>
      </c>
    </row>
    <row r="15" spans="1:101" s="50" customFormat="1" ht="0.75" hidden="1" customHeight="1">
      <c r="A15" s="157"/>
      <c r="B15" s="157"/>
      <c r="C15" s="157"/>
      <c r="D15" s="157"/>
      <c r="E15" s="107"/>
      <c r="F15" s="157"/>
      <c r="G15" s="157"/>
      <c r="H15" s="157"/>
      <c r="I15" s="157"/>
      <c r="J15" s="157"/>
      <c r="K15" s="157"/>
      <c r="L15" s="158"/>
      <c r="M15" s="164"/>
      <c r="N15" s="164"/>
      <c r="P15" s="101"/>
      <c r="Q15" s="160"/>
      <c r="R15" s="101"/>
      <c r="S15" s="165"/>
      <c r="T15" s="168" t="s">
        <v>98</v>
      </c>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7"/>
      <c r="BO15" s="167"/>
      <c r="BP15" s="167"/>
      <c r="BQ15" s="167"/>
      <c r="BR15" s="167"/>
      <c r="BS15" s="167"/>
      <c r="BT15" s="167"/>
      <c r="BU15" s="167"/>
      <c r="BV15" s="167"/>
      <c r="BW15" s="167"/>
      <c r="BX15" s="167"/>
      <c r="BY15" s="167"/>
      <c r="BZ15" s="167"/>
      <c r="CA15" s="167"/>
      <c r="CB15" s="167"/>
      <c r="CC15" s="167"/>
      <c r="CD15" s="167"/>
      <c r="CE15" s="167"/>
      <c r="CF15" s="167"/>
      <c r="CG15" s="167"/>
      <c r="CH15" s="167"/>
      <c r="CI15" s="167"/>
      <c r="CJ15" s="167"/>
      <c r="CK15" s="167"/>
      <c r="CL15" s="167"/>
      <c r="CM15" s="167"/>
      <c r="CN15" s="167"/>
      <c r="CO15" s="167"/>
      <c r="CP15" s="167"/>
      <c r="CQ15" s="167"/>
      <c r="CS15" s="5"/>
      <c r="CT15" s="5" t="str">
        <f t="shared" si="0"/>
        <v>Добавить территорию для дифференциации</v>
      </c>
      <c r="CU15" s="5"/>
      <c r="CV15" s="5"/>
      <c r="CW15" s="50">
        <v>0</v>
      </c>
    </row>
    <row r="16" spans="1:101" ht="14.25" hidden="1" customHeight="1">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W16" s="4">
        <v>0</v>
      </c>
    </row>
    <row r="17" spans="1:101" ht="14.25" hidden="1" customHeight="1">
      <c r="AD17" s="169"/>
      <c r="AE17" s="169"/>
      <c r="AF17" s="169"/>
      <c r="AG17" s="170"/>
      <c r="AH17" s="171"/>
      <c r="AI17" s="172" t="s">
        <v>91</v>
      </c>
      <c r="AJ17" s="171"/>
      <c r="AK17" s="172" t="s">
        <v>91</v>
      </c>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W17" s="4">
        <v>0</v>
      </c>
    </row>
    <row r="18" spans="1:101" ht="14.25" hidden="1" customHeight="1">
      <c r="AD18" s="169"/>
      <c r="AE18" s="169"/>
      <c r="AF18" s="169"/>
      <c r="AG18" s="144" t="str">
        <f>AH17&amp;"-"&amp;AJ17</f>
        <v>-</v>
      </c>
      <c r="AH18" s="172"/>
      <c r="AI18" s="172"/>
      <c r="AJ18" s="172"/>
      <c r="AK18" s="172"/>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W18" s="4">
        <v>0</v>
      </c>
    </row>
    <row r="19" spans="1:101" ht="14.25" hidden="1" customHeight="1">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W19" s="4">
        <v>0</v>
      </c>
    </row>
    <row r="20" spans="1:101" s="2" customFormat="1" ht="22.5" hidden="1" customHeight="1">
      <c r="L20" s="103"/>
      <c r="M20" s="104"/>
      <c r="N20" s="104"/>
      <c r="O20" s="173" t="s">
        <v>99</v>
      </c>
      <c r="P20" s="104"/>
      <c r="Q20" s="174"/>
      <c r="R20" s="174"/>
      <c r="S20" s="109"/>
      <c r="Z20" s="173"/>
      <c r="AB20" s="173"/>
      <c r="AH20" s="173"/>
      <c r="AJ20" s="173"/>
      <c r="AP20" s="173"/>
      <c r="AR20" s="173"/>
      <c r="AX20" s="173"/>
      <c r="AZ20" s="173"/>
      <c r="BF20" s="173"/>
      <c r="BH20" s="173"/>
      <c r="BN20" s="173"/>
      <c r="BP20" s="173"/>
      <c r="BV20" s="173"/>
      <c r="BX20" s="173"/>
      <c r="CD20" s="173"/>
      <c r="CF20" s="173"/>
      <c r="CL20" s="173"/>
      <c r="CN20" s="173"/>
      <c r="CR20" s="50"/>
      <c r="CS20" s="50"/>
      <c r="CT20" s="50"/>
      <c r="CU20" s="50"/>
      <c r="CV20" s="50"/>
      <c r="CW20" s="2">
        <v>0</v>
      </c>
    </row>
    <row r="21" spans="1:101" s="2" customFormat="1" ht="14.25" hidden="1" customHeight="1">
      <c r="L21" s="103"/>
      <c r="M21" s="104"/>
      <c r="N21" s="104"/>
      <c r="O21" s="104"/>
      <c r="P21" s="104"/>
      <c r="Q21" s="174"/>
      <c r="R21" s="174"/>
      <c r="S21" s="109"/>
      <c r="CR21" s="50"/>
      <c r="CS21" s="50"/>
      <c r="CT21" s="50"/>
      <c r="CU21" s="50"/>
      <c r="CV21" s="50"/>
      <c r="CW21" s="2">
        <v>0</v>
      </c>
    </row>
    <row r="22" spans="1:101" s="2" customFormat="1" ht="14.25" hidden="1" customHeight="1">
      <c r="L22" s="103"/>
      <c r="M22" s="104"/>
      <c r="N22" s="104"/>
      <c r="O22" s="108" t="s">
        <v>100</v>
      </c>
      <c r="P22" s="104"/>
      <c r="Q22" s="174"/>
      <c r="R22" s="174"/>
      <c r="S22" s="109"/>
      <c r="T22" s="2" t="s">
        <v>101</v>
      </c>
      <c r="AA22" s="175" t="s">
        <v>102</v>
      </c>
      <c r="AC22" s="175" t="s">
        <v>103</v>
      </c>
      <c r="AD22" s="2" t="s">
        <v>101</v>
      </c>
      <c r="AI22" s="175" t="s">
        <v>104</v>
      </c>
      <c r="AK22" s="175" t="s">
        <v>103</v>
      </c>
      <c r="AQ22" s="175" t="s">
        <v>102</v>
      </c>
      <c r="AS22" s="175" t="s">
        <v>103</v>
      </c>
      <c r="AY22" s="175" t="s">
        <v>102</v>
      </c>
      <c r="BA22" s="175" t="s">
        <v>103</v>
      </c>
      <c r="BG22" s="175" t="s">
        <v>102</v>
      </c>
      <c r="BI22" s="175" t="s">
        <v>103</v>
      </c>
      <c r="BO22" s="175" t="s">
        <v>102</v>
      </c>
      <c r="BQ22" s="175" t="s">
        <v>103</v>
      </c>
      <c r="BW22" s="175" t="s">
        <v>102</v>
      </c>
      <c r="BY22" s="175" t="s">
        <v>103</v>
      </c>
      <c r="CE22" s="175" t="s">
        <v>102</v>
      </c>
      <c r="CG22" s="175" t="s">
        <v>103</v>
      </c>
      <c r="CM22" s="175" t="s">
        <v>102</v>
      </c>
      <c r="CO22" s="175" t="s">
        <v>103</v>
      </c>
      <c r="CR22" s="50"/>
      <c r="CS22" s="50"/>
      <c r="CT22" s="50"/>
      <c r="CU22" s="50"/>
      <c r="CV22" s="50"/>
      <c r="CW22" s="2">
        <v>0</v>
      </c>
    </row>
    <row r="23" spans="1:101" ht="14.25" hidden="1" customHeight="1">
      <c r="O23" s="108"/>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W23" s="4">
        <v>0</v>
      </c>
    </row>
    <row r="24" spans="1:101" ht="14.25" hidden="1" customHeight="1">
      <c r="O24" s="108"/>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W24" s="4">
        <v>0</v>
      </c>
    </row>
    <row r="25" spans="1:101" ht="14.65" customHeight="1">
      <c r="Q25" s="14"/>
      <c r="R25" s="14"/>
      <c r="S25" s="176"/>
      <c r="T25" s="15"/>
      <c r="U25" s="15"/>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W25" s="4">
        <v>14</v>
      </c>
    </row>
    <row r="26" spans="1:101" ht="14.65" customHeight="1">
      <c r="Q26" s="14"/>
      <c r="R26" s="14"/>
      <c r="S26" s="177" t="str">
        <f>IF(TEMPLATE_GROUP="P",PT_P_FORM_HEAT_4_NAME_FORM,PT_R_FORM_HEAT_21_NAME_FORM)</f>
        <v>Форма 19. Информация о предложении регулируемой организации о расчетной величине тарифов в сфере теплоснабжения на очередной расчетный период регулирования</v>
      </c>
      <c r="T26" s="177"/>
      <c r="U26" s="177"/>
      <c r="V26" s="177"/>
      <c r="W26" s="177"/>
      <c r="X26" s="177"/>
      <c r="Y26" s="177"/>
      <c r="Z26" s="177"/>
      <c r="AA26" s="177"/>
      <c r="AB26" s="177"/>
      <c r="AC26" s="177"/>
      <c r="AD26" s="177"/>
      <c r="AE26" s="177"/>
      <c r="AF26" s="177"/>
      <c r="AG26" s="177"/>
      <c r="AH26" s="177"/>
      <c r="AI26" s="177"/>
      <c r="AJ26" s="177"/>
      <c r="AK26" s="63"/>
      <c r="AL26" s="178"/>
      <c r="AM26" s="178"/>
      <c r="AN26" s="178"/>
      <c r="AO26" s="178"/>
      <c r="AP26" s="178"/>
      <c r="AQ26" s="178"/>
      <c r="AR26" s="178"/>
      <c r="AS26" s="178"/>
      <c r="AT26" s="178"/>
      <c r="AU26" s="178"/>
      <c r="AV26" s="178"/>
      <c r="AW26" s="178"/>
      <c r="AX26" s="178"/>
      <c r="AY26" s="178"/>
      <c r="AZ26" s="178"/>
      <c r="BA26" s="178"/>
      <c r="BB26" s="178"/>
      <c r="BC26" s="178"/>
      <c r="BD26" s="178"/>
      <c r="BE26" s="178"/>
      <c r="BF26" s="178"/>
      <c r="BG26" s="178"/>
      <c r="BH26" s="178"/>
      <c r="BI26" s="178"/>
      <c r="BJ26" s="178"/>
      <c r="BK26" s="178"/>
      <c r="BL26" s="178"/>
      <c r="BM26" s="178"/>
      <c r="BN26" s="178"/>
      <c r="BO26" s="178"/>
      <c r="BP26" s="178"/>
      <c r="BQ26" s="178"/>
      <c r="BR26" s="178"/>
      <c r="BS26" s="178"/>
      <c r="BT26" s="178"/>
      <c r="BU26" s="178"/>
      <c r="BV26" s="178"/>
      <c r="BW26" s="178"/>
      <c r="BX26" s="178"/>
      <c r="BY26" s="178"/>
      <c r="BZ26" s="178"/>
      <c r="CA26" s="178"/>
      <c r="CB26" s="178"/>
      <c r="CC26" s="178"/>
      <c r="CD26" s="178"/>
      <c r="CE26" s="178"/>
      <c r="CF26" s="178"/>
      <c r="CG26" s="178"/>
      <c r="CH26" s="178"/>
      <c r="CI26" s="178"/>
      <c r="CJ26" s="178"/>
      <c r="CK26" s="178"/>
      <c r="CL26" s="178"/>
      <c r="CM26" s="178"/>
      <c r="CN26" s="178"/>
      <c r="CO26" s="178"/>
      <c r="CW26" s="4">
        <v>14</v>
      </c>
    </row>
    <row r="27" spans="1:101" ht="14.65" customHeight="1">
      <c r="Q27" s="14"/>
      <c r="R27" s="14"/>
      <c r="S27" s="179" t="str">
        <f>IF(org=0,"Не определено",org)</f>
        <v>СГ МУП "Городские тепловые сети"</v>
      </c>
      <c r="T27" s="179"/>
      <c r="U27" s="179"/>
      <c r="V27" s="179"/>
      <c r="W27" s="179"/>
      <c r="X27" s="179"/>
      <c r="Y27" s="179"/>
      <c r="Z27" s="179"/>
      <c r="AA27" s="179"/>
      <c r="AB27" s="179"/>
      <c r="AC27" s="179"/>
      <c r="AD27" s="179"/>
      <c r="AE27" s="179"/>
      <c r="AF27" s="179"/>
      <c r="AG27" s="179"/>
      <c r="AH27" s="179"/>
      <c r="AI27" s="179"/>
      <c r="AJ27" s="179"/>
      <c r="AK27" s="63"/>
      <c r="AL27" s="180"/>
      <c r="AM27" s="180"/>
      <c r="AN27" s="180"/>
      <c r="AO27" s="180"/>
      <c r="AP27" s="180"/>
      <c r="AQ27" s="180"/>
      <c r="AR27" s="180"/>
      <c r="AS27" s="180"/>
      <c r="AT27" s="180"/>
      <c r="AU27" s="180"/>
      <c r="AV27" s="180"/>
      <c r="AW27" s="180"/>
      <c r="AX27" s="180"/>
      <c r="AY27" s="180"/>
      <c r="AZ27" s="180"/>
      <c r="BA27" s="180"/>
      <c r="BB27" s="180"/>
      <c r="BC27" s="180"/>
      <c r="BD27" s="180"/>
      <c r="BE27" s="180"/>
      <c r="BF27" s="180"/>
      <c r="BG27" s="180"/>
      <c r="BH27" s="180"/>
      <c r="BI27" s="180"/>
      <c r="BJ27" s="180"/>
      <c r="BK27" s="180"/>
      <c r="BL27" s="180"/>
      <c r="BM27" s="180"/>
      <c r="BN27" s="180"/>
      <c r="BO27" s="180"/>
      <c r="BP27" s="180"/>
      <c r="BQ27" s="180"/>
      <c r="BR27" s="180"/>
      <c r="BS27" s="180"/>
      <c r="BT27" s="180"/>
      <c r="BU27" s="180"/>
      <c r="BV27" s="180"/>
      <c r="BW27" s="180"/>
      <c r="BX27" s="180"/>
      <c r="BY27" s="180"/>
      <c r="BZ27" s="180"/>
      <c r="CA27" s="180"/>
      <c r="CB27" s="180"/>
      <c r="CC27" s="180"/>
      <c r="CD27" s="180"/>
      <c r="CE27" s="180"/>
      <c r="CF27" s="180"/>
      <c r="CG27" s="180"/>
      <c r="CH27" s="180"/>
      <c r="CI27" s="180"/>
      <c r="CJ27" s="180"/>
      <c r="CK27" s="180"/>
      <c r="CL27" s="180"/>
      <c r="CM27" s="180"/>
      <c r="CN27" s="180"/>
      <c r="CO27" s="180"/>
      <c r="CW27" s="4">
        <v>14</v>
      </c>
    </row>
    <row r="28" spans="1:101" ht="14.25" hidden="1" customHeight="1">
      <c r="Q28" s="14"/>
      <c r="R28" s="14"/>
      <c r="S28" s="176"/>
      <c r="T28" s="15"/>
      <c r="U28" s="15"/>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W28" s="4">
        <v>0</v>
      </c>
    </row>
    <row r="29" spans="1:101" s="181" customFormat="1" ht="25.5" hidden="1" customHeight="1">
      <c r="A29" s="175"/>
      <c r="B29" s="175"/>
      <c r="C29" s="175"/>
      <c r="D29" s="175"/>
      <c r="E29" s="175"/>
      <c r="F29" s="175"/>
      <c r="G29" s="175"/>
      <c r="H29" s="175"/>
      <c r="I29" s="175"/>
      <c r="J29" s="175"/>
      <c r="K29" s="175"/>
      <c r="L29" s="108"/>
      <c r="M29" s="175"/>
      <c r="N29" s="175"/>
      <c r="O29" s="175"/>
      <c r="S29" s="182" t="s">
        <v>105</v>
      </c>
      <c r="T29" s="182"/>
      <c r="U29" s="183"/>
      <c r="V29" s="67" t="str">
        <f>IF(TITLE_NAME_OR_PR_CHANGE="",IF(TITLE_NAME_OR_PR="","",TITLE_NAME_OR_PR),TITLE_NAME_OR_PR_CHANGE)</f>
        <v/>
      </c>
      <c r="W29" s="67"/>
      <c r="X29" s="67"/>
      <c r="Y29" s="67"/>
      <c r="Z29" s="67"/>
      <c r="AA29" s="67"/>
      <c r="AB29" s="67"/>
      <c r="AC29" s="4"/>
      <c r="AD29" s="67" t="str">
        <f>IF(TITLE_NAME_OR_PR_CHANGE="",IF(TITLE_NAME_OR_PR="","",TITLE_NAME_OR_PR),TITLE_NAME_OR_PR_CHANGE)</f>
        <v/>
      </c>
      <c r="AE29" s="67"/>
      <c r="AF29" s="67"/>
      <c r="AG29" s="67"/>
      <c r="AH29" s="67"/>
      <c r="AI29" s="67"/>
      <c r="AJ29" s="67"/>
      <c r="AK29" s="4"/>
      <c r="AL29" s="67" t="str">
        <f>IF(TITLE_NAME_OR_PR_CHANGE="",IF(TITLE_NAME_OR_PR="","",TITLE_NAME_OR_PR),TITLE_NAME_OR_PR_CHANGE)</f>
        <v/>
      </c>
      <c r="AM29" s="67"/>
      <c r="AN29" s="67"/>
      <c r="AO29" s="67"/>
      <c r="AP29" s="67"/>
      <c r="AQ29" s="67"/>
      <c r="AR29" s="67"/>
      <c r="AS29" s="4"/>
      <c r="AT29" s="67" t="str">
        <f>IF(TITLE_NAME_OR_PR_CHANGE="",IF(TITLE_NAME_OR_PR="","",TITLE_NAME_OR_PR),TITLE_NAME_OR_PR_CHANGE)</f>
        <v/>
      </c>
      <c r="AU29" s="67"/>
      <c r="AV29" s="67"/>
      <c r="AW29" s="67"/>
      <c r="AX29" s="67"/>
      <c r="AY29" s="67"/>
      <c r="AZ29" s="67"/>
      <c r="BA29" s="4"/>
      <c r="BB29" s="67" t="str">
        <f>IF(TITLE_NAME_OR_PR_CHANGE="",IF(TITLE_NAME_OR_PR="","",TITLE_NAME_OR_PR),TITLE_NAME_OR_PR_CHANGE)</f>
        <v/>
      </c>
      <c r="BC29" s="67"/>
      <c r="BD29" s="67"/>
      <c r="BE29" s="67"/>
      <c r="BF29" s="67"/>
      <c r="BG29" s="67"/>
      <c r="BH29" s="67"/>
      <c r="BI29" s="4"/>
      <c r="BJ29" s="67" t="str">
        <f>IF(TITLE_NAME_OR_PR_CHANGE="",IF(TITLE_NAME_OR_PR="","",TITLE_NAME_OR_PR),TITLE_NAME_OR_PR_CHANGE)</f>
        <v/>
      </c>
      <c r="BK29" s="67"/>
      <c r="BL29" s="67"/>
      <c r="BM29" s="67"/>
      <c r="BN29" s="67"/>
      <c r="BO29" s="67"/>
      <c r="BP29" s="67"/>
      <c r="BQ29" s="4"/>
      <c r="BR29" s="67" t="str">
        <f>IF(TITLE_NAME_OR_PR_CHANGE="",IF(TITLE_NAME_OR_PR="","",TITLE_NAME_OR_PR),TITLE_NAME_OR_PR_CHANGE)</f>
        <v/>
      </c>
      <c r="BS29" s="67"/>
      <c r="BT29" s="67"/>
      <c r="BU29" s="67"/>
      <c r="BV29" s="67"/>
      <c r="BW29" s="67"/>
      <c r="BX29" s="67"/>
      <c r="BY29" s="4"/>
      <c r="BZ29" s="67" t="str">
        <f>IF(TITLE_NAME_OR_PR_CHANGE="",IF(TITLE_NAME_OR_PR="","",TITLE_NAME_OR_PR),TITLE_NAME_OR_PR_CHANGE)</f>
        <v/>
      </c>
      <c r="CA29" s="67"/>
      <c r="CB29" s="67"/>
      <c r="CC29" s="67"/>
      <c r="CD29" s="67"/>
      <c r="CE29" s="67"/>
      <c r="CF29" s="67"/>
      <c r="CG29" s="4"/>
      <c r="CH29" s="67" t="str">
        <f>IF(TITLE_NAME_OR_PR_CHANGE="",IF(TITLE_NAME_OR_PR="","",TITLE_NAME_OR_PR),TITLE_NAME_OR_PR_CHANGE)</f>
        <v/>
      </c>
      <c r="CI29" s="67"/>
      <c r="CJ29" s="67"/>
      <c r="CK29" s="67"/>
      <c r="CL29" s="67"/>
      <c r="CM29" s="67"/>
      <c r="CN29" s="67"/>
      <c r="CO29" s="4"/>
      <c r="CP29" s="4"/>
      <c r="CQ29" s="184"/>
      <c r="CR29" s="5"/>
      <c r="CS29" s="5"/>
      <c r="CT29" s="5"/>
      <c r="CU29" s="5"/>
      <c r="CV29" s="5"/>
      <c r="CW29" s="181">
        <v>0</v>
      </c>
    </row>
    <row r="30" spans="1:101" s="181" customFormat="1" ht="18.75" hidden="1" customHeight="1">
      <c r="A30" s="175"/>
      <c r="B30" s="175"/>
      <c r="C30" s="175"/>
      <c r="D30" s="175"/>
      <c r="E30" s="175"/>
      <c r="F30" s="175"/>
      <c r="G30" s="175"/>
      <c r="H30" s="175"/>
      <c r="I30" s="175"/>
      <c r="J30" s="175"/>
      <c r="K30" s="175"/>
      <c r="L30" s="108"/>
      <c r="M30" s="175"/>
      <c r="N30" s="175"/>
      <c r="O30" s="175"/>
      <c r="S30" s="182" t="s">
        <v>106</v>
      </c>
      <c r="T30" s="182"/>
      <c r="U30" s="183"/>
      <c r="V30" s="66">
        <f>IF(TITLE_DATE_PR_CHANGE="",IF(TITLE_DATE_PR="","",TITLE_DATE_PR),TITLE_DATE_PR_CHANGE)</f>
        <v>45408</v>
      </c>
      <c r="W30" s="66"/>
      <c r="X30" s="66"/>
      <c r="Y30" s="66"/>
      <c r="Z30" s="66"/>
      <c r="AA30" s="66"/>
      <c r="AB30" s="66"/>
      <c r="AC30" s="4"/>
      <c r="AD30" s="66">
        <f>IF(TITLE_DATE_PR_CHANGE="",IF(TITLE_DATE_PR="","",TITLE_DATE_PR),TITLE_DATE_PR_CHANGE)</f>
        <v>45408</v>
      </c>
      <c r="AE30" s="66"/>
      <c r="AF30" s="66"/>
      <c r="AG30" s="66"/>
      <c r="AH30" s="66"/>
      <c r="AI30" s="66"/>
      <c r="AJ30" s="66"/>
      <c r="AK30" s="4"/>
      <c r="AL30" s="66">
        <f>IF(TITLE_DATE_PR_CHANGE="",IF(TITLE_DATE_PR="","",TITLE_DATE_PR),TITLE_DATE_PR_CHANGE)</f>
        <v>45408</v>
      </c>
      <c r="AM30" s="66"/>
      <c r="AN30" s="66"/>
      <c r="AO30" s="66"/>
      <c r="AP30" s="66"/>
      <c r="AQ30" s="66"/>
      <c r="AR30" s="66"/>
      <c r="AS30" s="4"/>
      <c r="AT30" s="66">
        <f>IF(TITLE_DATE_PR_CHANGE="",IF(TITLE_DATE_PR="","",TITLE_DATE_PR),TITLE_DATE_PR_CHANGE)</f>
        <v>45408</v>
      </c>
      <c r="AU30" s="66"/>
      <c r="AV30" s="66"/>
      <c r="AW30" s="66"/>
      <c r="AX30" s="66"/>
      <c r="AY30" s="66"/>
      <c r="AZ30" s="66"/>
      <c r="BA30" s="4"/>
      <c r="BB30" s="66">
        <f>IF(TITLE_DATE_PR_CHANGE="",IF(TITLE_DATE_PR="","",TITLE_DATE_PR),TITLE_DATE_PR_CHANGE)</f>
        <v>45408</v>
      </c>
      <c r="BC30" s="66"/>
      <c r="BD30" s="66"/>
      <c r="BE30" s="66"/>
      <c r="BF30" s="66"/>
      <c r="BG30" s="66"/>
      <c r="BH30" s="66"/>
      <c r="BI30" s="4"/>
      <c r="BJ30" s="66">
        <f>IF(TITLE_DATE_PR_CHANGE="",IF(TITLE_DATE_PR="","",TITLE_DATE_PR),TITLE_DATE_PR_CHANGE)</f>
        <v>45408</v>
      </c>
      <c r="BK30" s="66"/>
      <c r="BL30" s="66"/>
      <c r="BM30" s="66"/>
      <c r="BN30" s="66"/>
      <c r="BO30" s="66"/>
      <c r="BP30" s="66"/>
      <c r="BQ30" s="4"/>
      <c r="BR30" s="66">
        <f>IF(TITLE_DATE_PR_CHANGE="",IF(TITLE_DATE_PR="","",TITLE_DATE_PR),TITLE_DATE_PR_CHANGE)</f>
        <v>45408</v>
      </c>
      <c r="BS30" s="66"/>
      <c r="BT30" s="66"/>
      <c r="BU30" s="66"/>
      <c r="BV30" s="66"/>
      <c r="BW30" s="66"/>
      <c r="BX30" s="66"/>
      <c r="BY30" s="4"/>
      <c r="BZ30" s="66">
        <f>IF(TITLE_DATE_PR_CHANGE="",IF(TITLE_DATE_PR="","",TITLE_DATE_PR),TITLE_DATE_PR_CHANGE)</f>
        <v>45408</v>
      </c>
      <c r="CA30" s="66"/>
      <c r="CB30" s="66"/>
      <c r="CC30" s="66"/>
      <c r="CD30" s="66"/>
      <c r="CE30" s="66"/>
      <c r="CF30" s="66"/>
      <c r="CG30" s="4"/>
      <c r="CH30" s="66">
        <f>IF(TITLE_DATE_PR_CHANGE="",IF(TITLE_DATE_PR="","",TITLE_DATE_PR),TITLE_DATE_PR_CHANGE)</f>
        <v>45408</v>
      </c>
      <c r="CI30" s="66"/>
      <c r="CJ30" s="66"/>
      <c r="CK30" s="66"/>
      <c r="CL30" s="66"/>
      <c r="CM30" s="66"/>
      <c r="CN30" s="66"/>
      <c r="CO30" s="4"/>
      <c r="CP30" s="4"/>
      <c r="CQ30" s="184"/>
      <c r="CR30" s="5"/>
      <c r="CS30" s="5"/>
      <c r="CT30" s="5"/>
      <c r="CU30" s="5"/>
      <c r="CV30" s="5"/>
      <c r="CW30" s="181">
        <v>0</v>
      </c>
    </row>
    <row r="31" spans="1:101" s="181" customFormat="1" ht="18.75" hidden="1" customHeight="1">
      <c r="A31" s="175"/>
      <c r="B31" s="175"/>
      <c r="C31" s="175"/>
      <c r="D31" s="175"/>
      <c r="E31" s="175"/>
      <c r="F31" s="175"/>
      <c r="G31" s="175"/>
      <c r="H31" s="175"/>
      <c r="I31" s="175"/>
      <c r="J31" s="175"/>
      <c r="K31" s="175"/>
      <c r="L31" s="108"/>
      <c r="M31" s="175"/>
      <c r="N31" s="175"/>
      <c r="O31" s="175"/>
      <c r="S31" s="182" t="s">
        <v>107</v>
      </c>
      <c r="T31" s="182"/>
      <c r="U31" s="183"/>
      <c r="V31" s="67" t="str">
        <f>IF(TITLE_NUMBER_PR_CHANGE="",IF(TITLE_NUMBER_PR="","",TITLE_NUMBER_PR),TITLE_NUMBER_PR_CHANGE)</f>
        <v>4416</v>
      </c>
      <c r="W31" s="67"/>
      <c r="X31" s="67"/>
      <c r="Y31" s="67"/>
      <c r="Z31" s="67"/>
      <c r="AA31" s="67"/>
      <c r="AB31" s="67"/>
      <c r="AC31" s="4"/>
      <c r="AD31" s="67" t="str">
        <f>IF(TITLE_NUMBER_PR_CHANGE="",IF(TITLE_NUMBER_PR="","",TITLE_NUMBER_PR),TITLE_NUMBER_PR_CHANGE)</f>
        <v>4416</v>
      </c>
      <c r="AE31" s="67"/>
      <c r="AF31" s="67"/>
      <c r="AG31" s="67"/>
      <c r="AH31" s="67"/>
      <c r="AI31" s="67"/>
      <c r="AJ31" s="67"/>
      <c r="AK31" s="4"/>
      <c r="AL31" s="67" t="str">
        <f>IF(TITLE_NUMBER_PR_CHANGE="",IF(TITLE_NUMBER_PR="","",TITLE_NUMBER_PR),TITLE_NUMBER_PR_CHANGE)</f>
        <v>4416</v>
      </c>
      <c r="AM31" s="67"/>
      <c r="AN31" s="67"/>
      <c r="AO31" s="67"/>
      <c r="AP31" s="67"/>
      <c r="AQ31" s="67"/>
      <c r="AR31" s="67"/>
      <c r="AS31" s="4"/>
      <c r="AT31" s="67" t="str">
        <f>IF(TITLE_NUMBER_PR_CHANGE="",IF(TITLE_NUMBER_PR="","",TITLE_NUMBER_PR),TITLE_NUMBER_PR_CHANGE)</f>
        <v>4416</v>
      </c>
      <c r="AU31" s="67"/>
      <c r="AV31" s="67"/>
      <c r="AW31" s="67"/>
      <c r="AX31" s="67"/>
      <c r="AY31" s="67"/>
      <c r="AZ31" s="67"/>
      <c r="BA31" s="4"/>
      <c r="BB31" s="67" t="str">
        <f>IF(TITLE_NUMBER_PR_CHANGE="",IF(TITLE_NUMBER_PR="","",TITLE_NUMBER_PR),TITLE_NUMBER_PR_CHANGE)</f>
        <v>4416</v>
      </c>
      <c r="BC31" s="67"/>
      <c r="BD31" s="67"/>
      <c r="BE31" s="67"/>
      <c r="BF31" s="67"/>
      <c r="BG31" s="67"/>
      <c r="BH31" s="67"/>
      <c r="BI31" s="4"/>
      <c r="BJ31" s="67" t="str">
        <f>IF(TITLE_NUMBER_PR_CHANGE="",IF(TITLE_NUMBER_PR="","",TITLE_NUMBER_PR),TITLE_NUMBER_PR_CHANGE)</f>
        <v>4416</v>
      </c>
      <c r="BK31" s="67"/>
      <c r="BL31" s="67"/>
      <c r="BM31" s="67"/>
      <c r="BN31" s="67"/>
      <c r="BO31" s="67"/>
      <c r="BP31" s="67"/>
      <c r="BQ31" s="4"/>
      <c r="BR31" s="67" t="str">
        <f>IF(TITLE_NUMBER_PR_CHANGE="",IF(TITLE_NUMBER_PR="","",TITLE_NUMBER_PR),TITLE_NUMBER_PR_CHANGE)</f>
        <v>4416</v>
      </c>
      <c r="BS31" s="67"/>
      <c r="BT31" s="67"/>
      <c r="BU31" s="67"/>
      <c r="BV31" s="67"/>
      <c r="BW31" s="67"/>
      <c r="BX31" s="67"/>
      <c r="BY31" s="4"/>
      <c r="BZ31" s="67" t="str">
        <f>IF(TITLE_NUMBER_PR_CHANGE="",IF(TITLE_NUMBER_PR="","",TITLE_NUMBER_PR),TITLE_NUMBER_PR_CHANGE)</f>
        <v>4416</v>
      </c>
      <c r="CA31" s="67"/>
      <c r="CB31" s="67"/>
      <c r="CC31" s="67"/>
      <c r="CD31" s="67"/>
      <c r="CE31" s="67"/>
      <c r="CF31" s="67"/>
      <c r="CG31" s="4"/>
      <c r="CH31" s="67" t="str">
        <f>IF(TITLE_NUMBER_PR_CHANGE="",IF(TITLE_NUMBER_PR="","",TITLE_NUMBER_PR),TITLE_NUMBER_PR_CHANGE)</f>
        <v>4416</v>
      </c>
      <c r="CI31" s="67"/>
      <c r="CJ31" s="67"/>
      <c r="CK31" s="67"/>
      <c r="CL31" s="67"/>
      <c r="CM31" s="67"/>
      <c r="CN31" s="67"/>
      <c r="CO31" s="4"/>
      <c r="CP31" s="4"/>
      <c r="CQ31" s="184"/>
      <c r="CR31" s="5"/>
      <c r="CS31" s="5"/>
      <c r="CT31" s="5"/>
      <c r="CU31" s="5"/>
      <c r="CV31" s="5"/>
      <c r="CW31" s="181">
        <v>0</v>
      </c>
    </row>
    <row r="32" spans="1:101" s="181" customFormat="1" ht="18.75" hidden="1" customHeight="1">
      <c r="A32" s="175"/>
      <c r="B32" s="175"/>
      <c r="C32" s="175"/>
      <c r="D32" s="175"/>
      <c r="E32" s="175"/>
      <c r="F32" s="175"/>
      <c r="G32" s="175"/>
      <c r="H32" s="175"/>
      <c r="I32" s="175"/>
      <c r="J32" s="175"/>
      <c r="K32" s="175"/>
      <c r="L32" s="108"/>
      <c r="M32" s="175"/>
      <c r="N32" s="175"/>
      <c r="O32" s="175"/>
      <c r="S32" s="182" t="s">
        <v>108</v>
      </c>
      <c r="T32" s="182"/>
      <c r="U32" s="183"/>
      <c r="V32" s="67" t="str">
        <f>IF(TITLE_IST_PUB_CHANGE="",IF(TITLE_IST_PUB="","",TITLE_IST_PUB),TITLE_IST_PUB_CHANGE)</f>
        <v/>
      </c>
      <c r="W32" s="67"/>
      <c r="X32" s="67"/>
      <c r="Y32" s="67"/>
      <c r="Z32" s="67"/>
      <c r="AA32" s="67"/>
      <c r="AB32" s="67"/>
      <c r="AC32" s="4"/>
      <c r="AD32" s="67" t="str">
        <f>IF(TITLE_IST_PUB_CHANGE="",IF(TITLE_IST_PUB="","",TITLE_IST_PUB),TITLE_IST_PUB_CHANGE)</f>
        <v/>
      </c>
      <c r="AE32" s="67"/>
      <c r="AF32" s="67"/>
      <c r="AG32" s="67"/>
      <c r="AH32" s="67"/>
      <c r="AI32" s="67"/>
      <c r="AJ32" s="67"/>
      <c r="AK32" s="4"/>
      <c r="AL32" s="67" t="str">
        <f>IF(TITLE_IST_PUB_CHANGE="",IF(TITLE_IST_PUB="","",TITLE_IST_PUB),TITLE_IST_PUB_CHANGE)</f>
        <v/>
      </c>
      <c r="AM32" s="67"/>
      <c r="AN32" s="67"/>
      <c r="AO32" s="67"/>
      <c r="AP32" s="67"/>
      <c r="AQ32" s="67"/>
      <c r="AR32" s="67"/>
      <c r="AS32" s="4"/>
      <c r="AT32" s="67" t="str">
        <f>IF(TITLE_IST_PUB_CHANGE="",IF(TITLE_IST_PUB="","",TITLE_IST_PUB),TITLE_IST_PUB_CHANGE)</f>
        <v/>
      </c>
      <c r="AU32" s="67"/>
      <c r="AV32" s="67"/>
      <c r="AW32" s="67"/>
      <c r="AX32" s="67"/>
      <c r="AY32" s="67"/>
      <c r="AZ32" s="67"/>
      <c r="BA32" s="4"/>
      <c r="BB32" s="67" t="str">
        <f>IF(TITLE_IST_PUB_CHANGE="",IF(TITLE_IST_PUB="","",TITLE_IST_PUB),TITLE_IST_PUB_CHANGE)</f>
        <v/>
      </c>
      <c r="BC32" s="67"/>
      <c r="BD32" s="67"/>
      <c r="BE32" s="67"/>
      <c r="BF32" s="67"/>
      <c r="BG32" s="67"/>
      <c r="BH32" s="67"/>
      <c r="BI32" s="4"/>
      <c r="BJ32" s="67" t="str">
        <f>IF(TITLE_IST_PUB_CHANGE="",IF(TITLE_IST_PUB="","",TITLE_IST_PUB),TITLE_IST_PUB_CHANGE)</f>
        <v/>
      </c>
      <c r="BK32" s="67"/>
      <c r="BL32" s="67"/>
      <c r="BM32" s="67"/>
      <c r="BN32" s="67"/>
      <c r="BO32" s="67"/>
      <c r="BP32" s="67"/>
      <c r="BQ32" s="4"/>
      <c r="BR32" s="67" t="str">
        <f>IF(TITLE_IST_PUB_CHANGE="",IF(TITLE_IST_PUB="","",TITLE_IST_PUB),TITLE_IST_PUB_CHANGE)</f>
        <v/>
      </c>
      <c r="BS32" s="67"/>
      <c r="BT32" s="67"/>
      <c r="BU32" s="67"/>
      <c r="BV32" s="67"/>
      <c r="BW32" s="67"/>
      <c r="BX32" s="67"/>
      <c r="BY32" s="4"/>
      <c r="BZ32" s="67" t="str">
        <f>IF(TITLE_IST_PUB_CHANGE="",IF(TITLE_IST_PUB="","",TITLE_IST_PUB),TITLE_IST_PUB_CHANGE)</f>
        <v/>
      </c>
      <c r="CA32" s="67"/>
      <c r="CB32" s="67"/>
      <c r="CC32" s="67"/>
      <c r="CD32" s="67"/>
      <c r="CE32" s="67"/>
      <c r="CF32" s="67"/>
      <c r="CG32" s="4"/>
      <c r="CH32" s="67" t="str">
        <f>IF(TITLE_IST_PUB_CHANGE="",IF(TITLE_IST_PUB="","",TITLE_IST_PUB),TITLE_IST_PUB_CHANGE)</f>
        <v/>
      </c>
      <c r="CI32" s="67"/>
      <c r="CJ32" s="67"/>
      <c r="CK32" s="67"/>
      <c r="CL32" s="67"/>
      <c r="CM32" s="67"/>
      <c r="CN32" s="67"/>
      <c r="CO32" s="4"/>
      <c r="CP32" s="4"/>
      <c r="CQ32" s="184"/>
      <c r="CR32" s="5"/>
      <c r="CS32" s="5"/>
      <c r="CT32" s="5"/>
      <c r="CU32" s="5"/>
      <c r="CV32" s="5"/>
      <c r="CW32" s="181">
        <v>0</v>
      </c>
    </row>
    <row r="33" spans="1:101" ht="14.25" customHeight="1">
      <c r="Q33" s="14"/>
      <c r="R33" s="14"/>
      <c r="S33" s="176"/>
      <c r="T33" s="15"/>
      <c r="U33" s="15"/>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W33" s="4">
        <v>0</v>
      </c>
    </row>
    <row r="34" spans="1:101" s="181" customFormat="1" ht="18.75" customHeight="1">
      <c r="A34" s="175"/>
      <c r="B34" s="175"/>
      <c r="C34" s="175"/>
      <c r="D34" s="175"/>
      <c r="E34" s="175"/>
      <c r="F34" s="175"/>
      <c r="G34" s="175"/>
      <c r="H34" s="175"/>
      <c r="I34" s="175"/>
      <c r="J34" s="175"/>
      <c r="K34" s="175"/>
      <c r="L34" s="108"/>
      <c r="M34" s="175"/>
      <c r="N34" s="175"/>
      <c r="O34" s="175"/>
      <c r="S34" s="182" t="s">
        <v>109</v>
      </c>
      <c r="T34" s="182"/>
      <c r="U34" s="183"/>
      <c r="V34" s="66">
        <f>IF(TITLE_DATE_PR_CHANGE="",IF(TITLE_DATE_PR="","",TITLE_DATE_PR),TITLE_DATE_PR_CHANGE)</f>
        <v>45408</v>
      </c>
      <c r="W34" s="66"/>
      <c r="X34" s="66"/>
      <c r="Y34" s="66"/>
      <c r="Z34" s="66"/>
      <c r="AA34" s="66"/>
      <c r="AB34" s="66"/>
      <c r="AC34" s="4"/>
      <c r="AD34" s="66">
        <f>IF(TITLE_DATE_PR_CHANGE="",IF(TITLE_DATE_PR="","",TITLE_DATE_PR),TITLE_DATE_PR_CHANGE)</f>
        <v>45408</v>
      </c>
      <c r="AE34" s="66"/>
      <c r="AF34" s="66"/>
      <c r="AG34" s="66"/>
      <c r="AH34" s="66"/>
      <c r="AI34" s="66"/>
      <c r="AJ34" s="66"/>
      <c r="AK34" s="4"/>
      <c r="AL34" s="66">
        <f>IF(TITLE_DATE_PR_CHANGE="",IF(TITLE_DATE_PR="","",TITLE_DATE_PR),TITLE_DATE_PR_CHANGE)</f>
        <v>45408</v>
      </c>
      <c r="AM34" s="66"/>
      <c r="AN34" s="66"/>
      <c r="AO34" s="66"/>
      <c r="AP34" s="66"/>
      <c r="AQ34" s="66"/>
      <c r="AR34" s="66"/>
      <c r="AS34" s="4"/>
      <c r="AT34" s="66">
        <f>IF(TITLE_DATE_PR_CHANGE="",IF(TITLE_DATE_PR="","",TITLE_DATE_PR),TITLE_DATE_PR_CHANGE)</f>
        <v>45408</v>
      </c>
      <c r="AU34" s="66"/>
      <c r="AV34" s="66"/>
      <c r="AW34" s="66"/>
      <c r="AX34" s="66"/>
      <c r="AY34" s="66"/>
      <c r="AZ34" s="66"/>
      <c r="BA34" s="4"/>
      <c r="BB34" s="66">
        <f>IF(TITLE_DATE_PR_CHANGE="",IF(TITLE_DATE_PR="","",TITLE_DATE_PR),TITLE_DATE_PR_CHANGE)</f>
        <v>45408</v>
      </c>
      <c r="BC34" s="66"/>
      <c r="BD34" s="66"/>
      <c r="BE34" s="66"/>
      <c r="BF34" s="66"/>
      <c r="BG34" s="66"/>
      <c r="BH34" s="66"/>
      <c r="BI34" s="4"/>
      <c r="BJ34" s="66">
        <f>IF(TITLE_DATE_PR_CHANGE="",IF(TITLE_DATE_PR="","",TITLE_DATE_PR),TITLE_DATE_PR_CHANGE)</f>
        <v>45408</v>
      </c>
      <c r="BK34" s="66"/>
      <c r="BL34" s="66"/>
      <c r="BM34" s="66"/>
      <c r="BN34" s="66"/>
      <c r="BO34" s="66"/>
      <c r="BP34" s="66"/>
      <c r="BQ34" s="4"/>
      <c r="BR34" s="66">
        <f>IF(TITLE_DATE_PR_CHANGE="",IF(TITLE_DATE_PR="","",TITLE_DATE_PR),TITLE_DATE_PR_CHANGE)</f>
        <v>45408</v>
      </c>
      <c r="BS34" s="66"/>
      <c r="BT34" s="66"/>
      <c r="BU34" s="66"/>
      <c r="BV34" s="66"/>
      <c r="BW34" s="66"/>
      <c r="BX34" s="66"/>
      <c r="BY34" s="4"/>
      <c r="BZ34" s="66">
        <f>IF(TITLE_DATE_PR_CHANGE="",IF(TITLE_DATE_PR="","",TITLE_DATE_PR),TITLE_DATE_PR_CHANGE)</f>
        <v>45408</v>
      </c>
      <c r="CA34" s="66"/>
      <c r="CB34" s="66"/>
      <c r="CC34" s="66"/>
      <c r="CD34" s="66"/>
      <c r="CE34" s="66"/>
      <c r="CF34" s="66"/>
      <c r="CG34" s="4"/>
      <c r="CH34" s="66">
        <f>IF(TITLE_DATE_PR_CHANGE="",IF(TITLE_DATE_PR="","",TITLE_DATE_PR),TITLE_DATE_PR_CHANGE)</f>
        <v>45408</v>
      </c>
      <c r="CI34" s="66"/>
      <c r="CJ34" s="66"/>
      <c r="CK34" s="66"/>
      <c r="CL34" s="66"/>
      <c r="CM34" s="66"/>
      <c r="CN34" s="66"/>
      <c r="CO34" s="4"/>
      <c r="CP34" s="4"/>
      <c r="CQ34" s="184"/>
      <c r="CR34" s="5"/>
      <c r="CS34" s="5"/>
      <c r="CT34" s="5"/>
      <c r="CU34" s="5"/>
      <c r="CV34" s="5"/>
      <c r="CW34" s="181">
        <v>0</v>
      </c>
    </row>
    <row r="35" spans="1:101" s="181" customFormat="1" ht="18.75" customHeight="1">
      <c r="A35" s="175"/>
      <c r="B35" s="175"/>
      <c r="C35" s="175"/>
      <c r="D35" s="175"/>
      <c r="E35" s="175"/>
      <c r="F35" s="175"/>
      <c r="G35" s="175"/>
      <c r="H35" s="175"/>
      <c r="I35" s="175"/>
      <c r="J35" s="175"/>
      <c r="K35" s="175"/>
      <c r="L35" s="108"/>
      <c r="M35" s="175"/>
      <c r="N35" s="175"/>
      <c r="O35" s="175"/>
      <c r="S35" s="182" t="s">
        <v>110</v>
      </c>
      <c r="T35" s="182"/>
      <c r="U35" s="183"/>
      <c r="V35" s="67" t="str">
        <f>IF(TITLE_NUMBER_PR_CHANGE="",IF(TITLE_NUMBER_PR="","",TITLE_NUMBER_PR),TITLE_NUMBER_PR_CHANGE)</f>
        <v>4416</v>
      </c>
      <c r="W35" s="67"/>
      <c r="X35" s="67"/>
      <c r="Y35" s="67"/>
      <c r="Z35" s="67"/>
      <c r="AA35" s="67"/>
      <c r="AB35" s="67"/>
      <c r="AC35" s="4"/>
      <c r="AD35" s="67" t="str">
        <f>IF(TITLE_NUMBER_PR_CHANGE="",IF(TITLE_NUMBER_PR="","",TITLE_NUMBER_PR),TITLE_NUMBER_PR_CHANGE)</f>
        <v>4416</v>
      </c>
      <c r="AE35" s="67"/>
      <c r="AF35" s="67"/>
      <c r="AG35" s="67"/>
      <c r="AH35" s="67"/>
      <c r="AI35" s="67"/>
      <c r="AJ35" s="67"/>
      <c r="AK35" s="4"/>
      <c r="AL35" s="67" t="str">
        <f>IF(TITLE_NUMBER_PR_CHANGE="",IF(TITLE_NUMBER_PR="","",TITLE_NUMBER_PR),TITLE_NUMBER_PR_CHANGE)</f>
        <v>4416</v>
      </c>
      <c r="AM35" s="67"/>
      <c r="AN35" s="67"/>
      <c r="AO35" s="67"/>
      <c r="AP35" s="67"/>
      <c r="AQ35" s="67"/>
      <c r="AR35" s="67"/>
      <c r="AS35" s="4"/>
      <c r="AT35" s="67" t="str">
        <f>IF(TITLE_NUMBER_PR_CHANGE="",IF(TITLE_NUMBER_PR="","",TITLE_NUMBER_PR),TITLE_NUMBER_PR_CHANGE)</f>
        <v>4416</v>
      </c>
      <c r="AU35" s="67"/>
      <c r="AV35" s="67"/>
      <c r="AW35" s="67"/>
      <c r="AX35" s="67"/>
      <c r="AY35" s="67"/>
      <c r="AZ35" s="67"/>
      <c r="BA35" s="4"/>
      <c r="BB35" s="67" t="str">
        <f>IF(TITLE_NUMBER_PR_CHANGE="",IF(TITLE_NUMBER_PR="","",TITLE_NUMBER_PR),TITLE_NUMBER_PR_CHANGE)</f>
        <v>4416</v>
      </c>
      <c r="BC35" s="67"/>
      <c r="BD35" s="67"/>
      <c r="BE35" s="67"/>
      <c r="BF35" s="67"/>
      <c r="BG35" s="67"/>
      <c r="BH35" s="67"/>
      <c r="BI35" s="4"/>
      <c r="BJ35" s="67" t="str">
        <f>IF(TITLE_NUMBER_PR_CHANGE="",IF(TITLE_NUMBER_PR="","",TITLE_NUMBER_PR),TITLE_NUMBER_PR_CHANGE)</f>
        <v>4416</v>
      </c>
      <c r="BK35" s="67"/>
      <c r="BL35" s="67"/>
      <c r="BM35" s="67"/>
      <c r="BN35" s="67"/>
      <c r="BO35" s="67"/>
      <c r="BP35" s="67"/>
      <c r="BQ35" s="4"/>
      <c r="BR35" s="67" t="str">
        <f>IF(TITLE_NUMBER_PR_CHANGE="",IF(TITLE_NUMBER_PR="","",TITLE_NUMBER_PR),TITLE_NUMBER_PR_CHANGE)</f>
        <v>4416</v>
      </c>
      <c r="BS35" s="67"/>
      <c r="BT35" s="67"/>
      <c r="BU35" s="67"/>
      <c r="BV35" s="67"/>
      <c r="BW35" s="67"/>
      <c r="BX35" s="67"/>
      <c r="BY35" s="4"/>
      <c r="BZ35" s="67" t="str">
        <f>IF(TITLE_NUMBER_PR_CHANGE="",IF(TITLE_NUMBER_PR="","",TITLE_NUMBER_PR),TITLE_NUMBER_PR_CHANGE)</f>
        <v>4416</v>
      </c>
      <c r="CA35" s="67"/>
      <c r="CB35" s="67"/>
      <c r="CC35" s="67"/>
      <c r="CD35" s="67"/>
      <c r="CE35" s="67"/>
      <c r="CF35" s="67"/>
      <c r="CG35" s="4"/>
      <c r="CH35" s="67" t="str">
        <f>IF(TITLE_NUMBER_PR_CHANGE="",IF(TITLE_NUMBER_PR="","",TITLE_NUMBER_PR),TITLE_NUMBER_PR_CHANGE)</f>
        <v>4416</v>
      </c>
      <c r="CI35" s="67"/>
      <c r="CJ35" s="67"/>
      <c r="CK35" s="67"/>
      <c r="CL35" s="67"/>
      <c r="CM35" s="67"/>
      <c r="CN35" s="67"/>
      <c r="CO35" s="4"/>
      <c r="CP35" s="4"/>
      <c r="CQ35" s="184"/>
      <c r="CR35" s="5"/>
      <c r="CS35" s="5"/>
      <c r="CT35" s="5"/>
      <c r="CU35" s="5"/>
      <c r="CV35" s="5"/>
      <c r="CW35" s="181">
        <v>0</v>
      </c>
    </row>
    <row r="36" spans="1:101" s="181" customFormat="1" ht="0" hidden="1" customHeight="1">
      <c r="A36" s="175"/>
      <c r="B36" s="175"/>
      <c r="C36" s="175"/>
      <c r="D36" s="175"/>
      <c r="E36" s="175"/>
      <c r="F36" s="175"/>
      <c r="G36" s="175"/>
      <c r="H36" s="175"/>
      <c r="I36" s="175"/>
      <c r="J36" s="175"/>
      <c r="K36" s="175"/>
      <c r="L36" s="108"/>
      <c r="M36" s="175"/>
      <c r="N36" s="175"/>
      <c r="O36" s="175"/>
      <c r="S36" s="4"/>
      <c r="T36" s="4"/>
      <c r="U36" s="185"/>
      <c r="V36" s="4"/>
      <c r="W36" s="4"/>
      <c r="X36" s="4"/>
      <c r="Y36" s="4"/>
      <c r="Z36" s="4"/>
      <c r="AA36" s="4"/>
      <c r="AB36" s="4"/>
      <c r="AC36" s="50" t="s">
        <v>111</v>
      </c>
      <c r="AD36" s="4"/>
      <c r="AE36" s="4"/>
      <c r="AF36" s="4"/>
      <c r="AG36" s="4"/>
      <c r="AH36" s="4"/>
      <c r="AI36" s="4"/>
      <c r="AJ36" s="4"/>
      <c r="AK36" s="50" t="s">
        <v>111</v>
      </c>
      <c r="AL36" s="4"/>
      <c r="AM36" s="4"/>
      <c r="AN36" s="4"/>
      <c r="AO36" s="4"/>
      <c r="AP36" s="4"/>
      <c r="AQ36" s="4"/>
      <c r="AR36" s="4"/>
      <c r="AS36" s="50" t="s">
        <v>111</v>
      </c>
      <c r="AT36" s="4"/>
      <c r="AU36" s="4"/>
      <c r="AV36" s="4"/>
      <c r="AW36" s="4"/>
      <c r="AX36" s="4"/>
      <c r="AY36" s="4"/>
      <c r="AZ36" s="4"/>
      <c r="BA36" s="50" t="s">
        <v>111</v>
      </c>
      <c r="BB36" s="4"/>
      <c r="BC36" s="4"/>
      <c r="BD36" s="4"/>
      <c r="BE36" s="4"/>
      <c r="BF36" s="4"/>
      <c r="BG36" s="4"/>
      <c r="BH36" s="4"/>
      <c r="BI36" s="50" t="s">
        <v>111</v>
      </c>
      <c r="BJ36" s="4"/>
      <c r="BK36" s="4"/>
      <c r="BL36" s="4"/>
      <c r="BM36" s="4"/>
      <c r="BN36" s="4"/>
      <c r="BO36" s="4"/>
      <c r="BP36" s="4"/>
      <c r="BQ36" s="50" t="s">
        <v>111</v>
      </c>
      <c r="BR36" s="4"/>
      <c r="BS36" s="4"/>
      <c r="BT36" s="4"/>
      <c r="BU36" s="4"/>
      <c r="BV36" s="4"/>
      <c r="BW36" s="4"/>
      <c r="BX36" s="4"/>
      <c r="BY36" s="50" t="s">
        <v>111</v>
      </c>
      <c r="BZ36" s="4"/>
      <c r="CA36" s="4"/>
      <c r="CB36" s="4"/>
      <c r="CC36" s="4"/>
      <c r="CD36" s="4"/>
      <c r="CE36" s="4"/>
      <c r="CF36" s="4"/>
      <c r="CG36" s="50" t="s">
        <v>111</v>
      </c>
      <c r="CH36" s="4"/>
      <c r="CI36" s="4"/>
      <c r="CJ36" s="4"/>
      <c r="CK36" s="4"/>
      <c r="CL36" s="4"/>
      <c r="CM36" s="4"/>
      <c r="CN36" s="4"/>
      <c r="CO36" s="50" t="s">
        <v>111</v>
      </c>
      <c r="CR36" s="5"/>
      <c r="CS36" s="5"/>
      <c r="CT36" s="5"/>
      <c r="CU36" s="5"/>
      <c r="CV36" s="5"/>
      <c r="CW36" s="181">
        <v>0</v>
      </c>
    </row>
    <row r="37" spans="1:101" ht="14.65" customHeight="1">
      <c r="Q37" s="14"/>
      <c r="R37" s="14"/>
      <c r="S37" s="176"/>
      <c r="T37" s="15"/>
      <c r="U37" s="186"/>
      <c r="V37" s="187"/>
      <c r="W37" s="187"/>
      <c r="X37" s="187"/>
      <c r="Y37" s="187"/>
      <c r="Z37" s="187"/>
      <c r="AA37" s="187"/>
      <c r="AB37" s="187"/>
      <c r="AC37" s="187"/>
      <c r="AD37" s="187"/>
      <c r="AE37" s="187"/>
      <c r="AF37" s="187"/>
      <c r="AG37" s="187"/>
      <c r="AH37" s="187"/>
      <c r="AI37" s="187"/>
      <c r="AJ37" s="187"/>
      <c r="AK37" s="187"/>
      <c r="AL37" s="187" t="s">
        <v>1</v>
      </c>
      <c r="AM37" s="187"/>
      <c r="AN37" s="187"/>
      <c r="AO37" s="187"/>
      <c r="AP37" s="187"/>
      <c r="AQ37" s="187"/>
      <c r="AR37" s="187"/>
      <c r="AS37" s="187"/>
      <c r="AT37" s="187" t="s">
        <v>1</v>
      </c>
      <c r="AU37" s="187"/>
      <c r="AV37" s="187"/>
      <c r="AW37" s="187"/>
      <c r="AX37" s="187"/>
      <c r="AY37" s="187"/>
      <c r="AZ37" s="187"/>
      <c r="BA37" s="187"/>
      <c r="BB37" s="187" t="s">
        <v>1</v>
      </c>
      <c r="BC37" s="187"/>
      <c r="BD37" s="187"/>
      <c r="BE37" s="187"/>
      <c r="BF37" s="187"/>
      <c r="BG37" s="187"/>
      <c r="BH37" s="187"/>
      <c r="BI37" s="187"/>
      <c r="BJ37" s="187" t="s">
        <v>1</v>
      </c>
      <c r="BK37" s="187"/>
      <c r="BL37" s="187"/>
      <c r="BM37" s="187"/>
      <c r="BN37" s="187"/>
      <c r="BO37" s="187"/>
      <c r="BP37" s="187"/>
      <c r="BQ37" s="187"/>
      <c r="BR37" s="187" t="s">
        <v>1</v>
      </c>
      <c r="BS37" s="187"/>
      <c r="BT37" s="187"/>
      <c r="BU37" s="187"/>
      <c r="BV37" s="187"/>
      <c r="BW37" s="187"/>
      <c r="BX37" s="187"/>
      <c r="BY37" s="187"/>
      <c r="BZ37" s="187" t="s">
        <v>1</v>
      </c>
      <c r="CA37" s="187"/>
      <c r="CB37" s="187"/>
      <c r="CC37" s="187"/>
      <c r="CD37" s="187"/>
      <c r="CE37" s="187"/>
      <c r="CF37" s="187"/>
      <c r="CG37" s="187"/>
      <c r="CH37" s="187" t="s">
        <v>1</v>
      </c>
      <c r="CI37" s="187"/>
      <c r="CJ37" s="187"/>
      <c r="CK37" s="187"/>
      <c r="CL37" s="187"/>
      <c r="CM37" s="187"/>
      <c r="CN37" s="187"/>
      <c r="CO37" s="187"/>
      <c r="CW37" s="4">
        <v>14</v>
      </c>
    </row>
    <row r="38" spans="1:101" ht="14.65" customHeight="1">
      <c r="Q38" s="14"/>
      <c r="R38" s="14"/>
      <c r="S38" s="188" t="s">
        <v>2</v>
      </c>
      <c r="T38" s="188"/>
      <c r="U38" s="188"/>
      <c r="V38" s="188"/>
      <c r="W38" s="188"/>
      <c r="X38" s="188"/>
      <c r="Y38" s="188"/>
      <c r="Z38" s="188"/>
      <c r="AA38" s="188"/>
      <c r="AB38" s="188"/>
      <c r="AC38" s="188"/>
      <c r="AD38" s="188"/>
      <c r="AE38" s="188"/>
      <c r="AF38" s="188"/>
      <c r="AG38" s="188"/>
      <c r="AH38" s="188"/>
      <c r="AI38" s="188"/>
      <c r="AJ38" s="188"/>
      <c r="AK38" s="188"/>
      <c r="AL38" s="188" t="s">
        <v>2</v>
      </c>
      <c r="AM38" s="188"/>
      <c r="AN38" s="188"/>
      <c r="AO38" s="188"/>
      <c r="AP38" s="188"/>
      <c r="AQ38" s="188"/>
      <c r="AR38" s="188"/>
      <c r="AS38" s="188"/>
      <c r="AT38" s="188" t="s">
        <v>2</v>
      </c>
      <c r="AU38" s="188"/>
      <c r="AV38" s="188"/>
      <c r="AW38" s="188"/>
      <c r="AX38" s="188"/>
      <c r="AY38" s="188"/>
      <c r="AZ38" s="188"/>
      <c r="BA38" s="188"/>
      <c r="BB38" s="188" t="s">
        <v>2</v>
      </c>
      <c r="BC38" s="188"/>
      <c r="BD38" s="188"/>
      <c r="BE38" s="188"/>
      <c r="BF38" s="188"/>
      <c r="BG38" s="188"/>
      <c r="BH38" s="188"/>
      <c r="BI38" s="188"/>
      <c r="BJ38" s="188" t="s">
        <v>2</v>
      </c>
      <c r="BK38" s="188"/>
      <c r="BL38" s="188"/>
      <c r="BM38" s="188"/>
      <c r="BN38" s="188"/>
      <c r="BO38" s="188"/>
      <c r="BP38" s="188"/>
      <c r="BQ38" s="188"/>
      <c r="BR38" s="188" t="s">
        <v>2</v>
      </c>
      <c r="BS38" s="188"/>
      <c r="BT38" s="188"/>
      <c r="BU38" s="188"/>
      <c r="BV38" s="188"/>
      <c r="BW38" s="188"/>
      <c r="BX38" s="188"/>
      <c r="BY38" s="188"/>
      <c r="BZ38" s="188" t="s">
        <v>2</v>
      </c>
      <c r="CA38" s="188"/>
      <c r="CB38" s="188"/>
      <c r="CC38" s="188"/>
      <c r="CD38" s="188"/>
      <c r="CE38" s="188"/>
      <c r="CF38" s="188"/>
      <c r="CG38" s="188"/>
      <c r="CH38" s="188" t="s">
        <v>2</v>
      </c>
      <c r="CI38" s="188"/>
      <c r="CJ38" s="188"/>
      <c r="CK38" s="188"/>
      <c r="CL38" s="188"/>
      <c r="CM38" s="188"/>
      <c r="CN38" s="188"/>
      <c r="CO38" s="188"/>
      <c r="CP38" s="188"/>
      <c r="CQ38" s="188"/>
    </row>
    <row r="39" spans="1:101" ht="14.65" customHeight="1">
      <c r="Q39" s="14"/>
      <c r="R39" s="14"/>
      <c r="S39" s="189" t="s">
        <v>4</v>
      </c>
      <c r="T39" s="27" t="s">
        <v>112</v>
      </c>
      <c r="U39" s="190"/>
      <c r="V39" s="191" t="s">
        <v>113</v>
      </c>
      <c r="W39" s="192"/>
      <c r="X39" s="192"/>
      <c r="Y39" s="192"/>
      <c r="Z39" s="192"/>
      <c r="AA39" s="192"/>
      <c r="AB39" s="193"/>
      <c r="AC39" s="68" t="s">
        <v>114</v>
      </c>
      <c r="AD39" s="191" t="s">
        <v>113</v>
      </c>
      <c r="AE39" s="192"/>
      <c r="AF39" s="192"/>
      <c r="AG39" s="192"/>
      <c r="AH39" s="192"/>
      <c r="AI39" s="192"/>
      <c r="AJ39" s="193"/>
      <c r="AK39" s="68" t="s">
        <v>115</v>
      </c>
      <c r="AL39" s="191" t="s">
        <v>113</v>
      </c>
      <c r="AM39" s="192"/>
      <c r="AN39" s="192"/>
      <c r="AO39" s="192"/>
      <c r="AP39" s="192"/>
      <c r="AQ39" s="192"/>
      <c r="AR39" s="193"/>
      <c r="AS39" s="68" t="s">
        <v>114</v>
      </c>
      <c r="AT39" s="191" t="s">
        <v>113</v>
      </c>
      <c r="AU39" s="192"/>
      <c r="AV39" s="192"/>
      <c r="AW39" s="192"/>
      <c r="AX39" s="192"/>
      <c r="AY39" s="192"/>
      <c r="AZ39" s="193"/>
      <c r="BA39" s="68" t="s">
        <v>114</v>
      </c>
      <c r="BB39" s="191" t="s">
        <v>113</v>
      </c>
      <c r="BC39" s="192"/>
      <c r="BD39" s="192"/>
      <c r="BE39" s="192"/>
      <c r="BF39" s="192"/>
      <c r="BG39" s="192"/>
      <c r="BH39" s="193"/>
      <c r="BI39" s="68" t="s">
        <v>114</v>
      </c>
      <c r="BJ39" s="191" t="s">
        <v>113</v>
      </c>
      <c r="BK39" s="192"/>
      <c r="BL39" s="192"/>
      <c r="BM39" s="192"/>
      <c r="BN39" s="192"/>
      <c r="BO39" s="192"/>
      <c r="BP39" s="193"/>
      <c r="BQ39" s="68" t="s">
        <v>114</v>
      </c>
      <c r="BR39" s="191" t="s">
        <v>113</v>
      </c>
      <c r="BS39" s="192"/>
      <c r="BT39" s="192"/>
      <c r="BU39" s="192"/>
      <c r="BV39" s="192"/>
      <c r="BW39" s="192"/>
      <c r="BX39" s="193"/>
      <c r="BY39" s="68" t="s">
        <v>114</v>
      </c>
      <c r="BZ39" s="191" t="s">
        <v>113</v>
      </c>
      <c r="CA39" s="192"/>
      <c r="CB39" s="192"/>
      <c r="CC39" s="192"/>
      <c r="CD39" s="192"/>
      <c r="CE39" s="192"/>
      <c r="CF39" s="193"/>
      <c r="CG39" s="68" t="s">
        <v>114</v>
      </c>
      <c r="CH39" s="191" t="s">
        <v>113</v>
      </c>
      <c r="CI39" s="192"/>
      <c r="CJ39" s="192"/>
      <c r="CK39" s="192"/>
      <c r="CL39" s="192"/>
      <c r="CM39" s="192"/>
      <c r="CN39" s="193"/>
      <c r="CO39" s="68" t="s">
        <v>114</v>
      </c>
      <c r="CP39" s="194" t="s">
        <v>116</v>
      </c>
      <c r="CQ39" s="188"/>
      <c r="CW39" s="4">
        <v>14</v>
      </c>
    </row>
    <row r="40" spans="1:101" ht="35.65" customHeight="1">
      <c r="Q40" s="14"/>
      <c r="R40" s="14"/>
      <c r="S40" s="189"/>
      <c r="T40" s="27"/>
      <c r="U40" s="52"/>
      <c r="V40" s="195" t="s">
        <v>117</v>
      </c>
      <c r="W40" s="196" t="s">
        <v>118</v>
      </c>
      <c r="X40" s="197" t="s">
        <v>119</v>
      </c>
      <c r="Y40" s="198"/>
      <c r="Z40" s="197" t="s">
        <v>120</v>
      </c>
      <c r="AA40" s="199"/>
      <c r="AB40" s="198"/>
      <c r="AC40" s="200"/>
      <c r="AD40" s="195" t="s">
        <v>117</v>
      </c>
      <c r="AE40" s="196" t="s">
        <v>118</v>
      </c>
      <c r="AF40" s="197" t="s">
        <v>119</v>
      </c>
      <c r="AG40" s="198"/>
      <c r="AH40" s="197" t="s">
        <v>121</v>
      </c>
      <c r="AI40" s="199"/>
      <c r="AJ40" s="198"/>
      <c r="AK40" s="200"/>
      <c r="AL40" s="195" t="s">
        <v>117</v>
      </c>
      <c r="AM40" s="196" t="s">
        <v>118</v>
      </c>
      <c r="AN40" s="197" t="s">
        <v>119</v>
      </c>
      <c r="AO40" s="198"/>
      <c r="AP40" s="197" t="s">
        <v>120</v>
      </c>
      <c r="AQ40" s="199"/>
      <c r="AR40" s="198"/>
      <c r="AS40" s="200"/>
      <c r="AT40" s="195" t="s">
        <v>117</v>
      </c>
      <c r="AU40" s="196" t="s">
        <v>118</v>
      </c>
      <c r="AV40" s="197" t="s">
        <v>119</v>
      </c>
      <c r="AW40" s="198"/>
      <c r="AX40" s="197" t="s">
        <v>120</v>
      </c>
      <c r="AY40" s="199"/>
      <c r="AZ40" s="198"/>
      <c r="BA40" s="200"/>
      <c r="BB40" s="195" t="s">
        <v>117</v>
      </c>
      <c r="BC40" s="196" t="s">
        <v>118</v>
      </c>
      <c r="BD40" s="197" t="s">
        <v>119</v>
      </c>
      <c r="BE40" s="198"/>
      <c r="BF40" s="197" t="s">
        <v>120</v>
      </c>
      <c r="BG40" s="199"/>
      <c r="BH40" s="198"/>
      <c r="BI40" s="200"/>
      <c r="BJ40" s="195" t="s">
        <v>117</v>
      </c>
      <c r="BK40" s="196" t="s">
        <v>118</v>
      </c>
      <c r="BL40" s="197" t="s">
        <v>119</v>
      </c>
      <c r="BM40" s="198"/>
      <c r="BN40" s="197" t="s">
        <v>120</v>
      </c>
      <c r="BO40" s="199"/>
      <c r="BP40" s="198"/>
      <c r="BQ40" s="200"/>
      <c r="BR40" s="195" t="s">
        <v>117</v>
      </c>
      <c r="BS40" s="196" t="s">
        <v>118</v>
      </c>
      <c r="BT40" s="197" t="s">
        <v>119</v>
      </c>
      <c r="BU40" s="198"/>
      <c r="BV40" s="197" t="s">
        <v>120</v>
      </c>
      <c r="BW40" s="199"/>
      <c r="BX40" s="198"/>
      <c r="BY40" s="200"/>
      <c r="BZ40" s="195" t="s">
        <v>117</v>
      </c>
      <c r="CA40" s="196" t="s">
        <v>118</v>
      </c>
      <c r="CB40" s="197" t="s">
        <v>119</v>
      </c>
      <c r="CC40" s="198"/>
      <c r="CD40" s="197" t="s">
        <v>120</v>
      </c>
      <c r="CE40" s="199"/>
      <c r="CF40" s="198"/>
      <c r="CG40" s="200"/>
      <c r="CH40" s="195" t="s">
        <v>117</v>
      </c>
      <c r="CI40" s="196" t="s">
        <v>118</v>
      </c>
      <c r="CJ40" s="197" t="s">
        <v>119</v>
      </c>
      <c r="CK40" s="198"/>
      <c r="CL40" s="197" t="s">
        <v>120</v>
      </c>
      <c r="CM40" s="199"/>
      <c r="CN40" s="198"/>
      <c r="CO40" s="200"/>
      <c r="CP40" s="201"/>
      <c r="CQ40" s="188"/>
      <c r="CW40" s="4">
        <v>34</v>
      </c>
    </row>
    <row r="41" spans="1:101" ht="35.65" customHeight="1">
      <c r="A41" s="175"/>
      <c r="B41" s="175" t="s">
        <v>122</v>
      </c>
      <c r="C41" s="175" t="s">
        <v>123</v>
      </c>
      <c r="D41" s="175" t="s">
        <v>124</v>
      </c>
      <c r="E41" s="108" t="s">
        <v>125</v>
      </c>
      <c r="F41" s="108" t="s">
        <v>126</v>
      </c>
      <c r="G41" s="108" t="s">
        <v>127</v>
      </c>
      <c r="H41" s="108" t="s">
        <v>128</v>
      </c>
      <c r="I41" s="108" t="s">
        <v>129</v>
      </c>
      <c r="J41" s="108" t="s">
        <v>130</v>
      </c>
      <c r="K41" s="108" t="s">
        <v>131</v>
      </c>
      <c r="L41" s="108" t="s">
        <v>100</v>
      </c>
      <c r="Q41" s="14"/>
      <c r="R41" s="14"/>
      <c r="S41" s="189"/>
      <c r="T41" s="27"/>
      <c r="U41" s="202"/>
      <c r="V41" s="203"/>
      <c r="W41" s="204"/>
      <c r="X41" s="30" t="s">
        <v>132</v>
      </c>
      <c r="Y41" s="30" t="s">
        <v>133</v>
      </c>
      <c r="Z41" s="30" t="s">
        <v>134</v>
      </c>
      <c r="AA41" s="75" t="s">
        <v>135</v>
      </c>
      <c r="AB41" s="76"/>
      <c r="AC41" s="73"/>
      <c r="AD41" s="203"/>
      <c r="AE41" s="204"/>
      <c r="AF41" s="30" t="s">
        <v>132</v>
      </c>
      <c r="AG41" s="30" t="s">
        <v>133</v>
      </c>
      <c r="AH41" s="30" t="s">
        <v>134</v>
      </c>
      <c r="AI41" s="75" t="s">
        <v>135</v>
      </c>
      <c r="AJ41" s="76"/>
      <c r="AK41" s="73"/>
      <c r="AL41" s="203"/>
      <c r="AM41" s="204"/>
      <c r="AN41" s="30" t="s">
        <v>132</v>
      </c>
      <c r="AO41" s="30" t="s">
        <v>133</v>
      </c>
      <c r="AP41" s="30" t="s">
        <v>134</v>
      </c>
      <c r="AQ41" s="75" t="s">
        <v>135</v>
      </c>
      <c r="AR41" s="76"/>
      <c r="AS41" s="73"/>
      <c r="AT41" s="203"/>
      <c r="AU41" s="204"/>
      <c r="AV41" s="30" t="s">
        <v>132</v>
      </c>
      <c r="AW41" s="30" t="s">
        <v>133</v>
      </c>
      <c r="AX41" s="30" t="s">
        <v>134</v>
      </c>
      <c r="AY41" s="75" t="s">
        <v>135</v>
      </c>
      <c r="AZ41" s="76"/>
      <c r="BA41" s="73"/>
      <c r="BB41" s="203"/>
      <c r="BC41" s="204"/>
      <c r="BD41" s="30" t="s">
        <v>132</v>
      </c>
      <c r="BE41" s="30" t="s">
        <v>133</v>
      </c>
      <c r="BF41" s="30" t="s">
        <v>134</v>
      </c>
      <c r="BG41" s="75" t="s">
        <v>135</v>
      </c>
      <c r="BH41" s="76"/>
      <c r="BI41" s="73"/>
      <c r="BJ41" s="203"/>
      <c r="BK41" s="204"/>
      <c r="BL41" s="30" t="s">
        <v>132</v>
      </c>
      <c r="BM41" s="30" t="s">
        <v>133</v>
      </c>
      <c r="BN41" s="30" t="s">
        <v>134</v>
      </c>
      <c r="BO41" s="75" t="s">
        <v>135</v>
      </c>
      <c r="BP41" s="76"/>
      <c r="BQ41" s="73"/>
      <c r="BR41" s="203"/>
      <c r="BS41" s="204"/>
      <c r="BT41" s="30" t="s">
        <v>132</v>
      </c>
      <c r="BU41" s="30" t="s">
        <v>133</v>
      </c>
      <c r="BV41" s="30" t="s">
        <v>134</v>
      </c>
      <c r="BW41" s="75" t="s">
        <v>135</v>
      </c>
      <c r="BX41" s="76"/>
      <c r="BY41" s="73"/>
      <c r="BZ41" s="203"/>
      <c r="CA41" s="204"/>
      <c r="CB41" s="30" t="s">
        <v>132</v>
      </c>
      <c r="CC41" s="30" t="s">
        <v>133</v>
      </c>
      <c r="CD41" s="30" t="s">
        <v>134</v>
      </c>
      <c r="CE41" s="75" t="s">
        <v>135</v>
      </c>
      <c r="CF41" s="76"/>
      <c r="CG41" s="73"/>
      <c r="CH41" s="203"/>
      <c r="CI41" s="204"/>
      <c r="CJ41" s="30" t="s">
        <v>132</v>
      </c>
      <c r="CK41" s="30" t="s">
        <v>133</v>
      </c>
      <c r="CL41" s="30" t="s">
        <v>134</v>
      </c>
      <c r="CM41" s="75" t="s">
        <v>135</v>
      </c>
      <c r="CN41" s="76"/>
      <c r="CO41" s="73"/>
      <c r="CP41" s="205"/>
      <c r="CQ41" s="188"/>
      <c r="CW41" s="4">
        <v>34</v>
      </c>
    </row>
    <row r="42" spans="1:101" s="214" customFormat="1" ht="11.25" hidden="1" customHeight="1">
      <c r="A42" s="175"/>
      <c r="B42" s="175"/>
      <c r="C42" s="175"/>
      <c r="D42" s="175"/>
      <c r="E42" s="175"/>
      <c r="F42" s="175"/>
      <c r="G42" s="175"/>
      <c r="H42" s="175"/>
      <c r="I42" s="175"/>
      <c r="J42" s="175"/>
      <c r="K42" s="175"/>
      <c r="L42" s="108"/>
      <c r="M42" s="104"/>
      <c r="N42" s="104"/>
      <c r="O42" s="104"/>
      <c r="P42" s="206"/>
      <c r="Q42" s="207"/>
      <c r="R42" s="208">
        <v>1</v>
      </c>
      <c r="S42" s="209" t="s">
        <v>8</v>
      </c>
      <c r="T42" s="210" t="s">
        <v>12</v>
      </c>
      <c r="U42" s="211" t="str">
        <f ca="1">OFFSET(U42,0,-1)</f>
        <v>2</v>
      </c>
      <c r="V42" s="212">
        <f ca="1">OFFSET(V42,0,-1)+1</f>
        <v>3</v>
      </c>
      <c r="W42" s="212"/>
      <c r="X42" s="212">
        <f ca="1">OFFSET(X42,0,-1)+1</f>
        <v>1</v>
      </c>
      <c r="Y42" s="212">
        <f ca="1">OFFSET(Y42,0,-1)+1</f>
        <v>2</v>
      </c>
      <c r="Z42" s="212">
        <f ca="1">OFFSET(Z42,0,-1)+1</f>
        <v>3</v>
      </c>
      <c r="AA42" s="213">
        <f ca="1">OFFSET(AA42,0,-1)+1</f>
        <v>4</v>
      </c>
      <c r="AB42" s="213"/>
      <c r="AC42" s="212">
        <f ca="1">OFFSET(AC42,0,-2)+1</f>
        <v>5</v>
      </c>
      <c r="AD42" s="212">
        <f ca="1">OFFSET(AD42,0,-1)+1</f>
        <v>6</v>
      </c>
      <c r="AE42" s="212"/>
      <c r="AF42" s="212">
        <f ca="1">OFFSET(AF42,0,-1)+1</f>
        <v>1</v>
      </c>
      <c r="AG42" s="212">
        <f ca="1">OFFSET(AG42,0,-1)+1</f>
        <v>2</v>
      </c>
      <c r="AH42" s="212">
        <f ca="1">OFFSET(AH42,0,-1)+1</f>
        <v>3</v>
      </c>
      <c r="AI42" s="213">
        <f ca="1">OFFSET(AI42,0,-1)+1</f>
        <v>4</v>
      </c>
      <c r="AJ42" s="213"/>
      <c r="AK42" s="212">
        <f ca="1">OFFSET(AK42,0,-2)+1</f>
        <v>5</v>
      </c>
      <c r="AL42" s="212">
        <f ca="1">OFFSET(AL42,0,-1)+1</f>
        <v>6</v>
      </c>
      <c r="AM42" s="212"/>
      <c r="AN42" s="212">
        <f ca="1">OFFSET(AN42,0,-1)+1</f>
        <v>1</v>
      </c>
      <c r="AO42" s="212">
        <f ca="1">OFFSET(AO42,0,-1)+1</f>
        <v>2</v>
      </c>
      <c r="AP42" s="212">
        <f ca="1">OFFSET(AP42,0,-1)+1</f>
        <v>3</v>
      </c>
      <c r="AQ42" s="213">
        <f ca="1">OFFSET(AQ42,0,-1)+1</f>
        <v>4</v>
      </c>
      <c r="AR42" s="213"/>
      <c r="AS42" s="212">
        <f ca="1">OFFSET(AS42,0,-2)+1</f>
        <v>5</v>
      </c>
      <c r="AT42" s="212">
        <f ca="1">OFFSET(AT42,0,-1)+1</f>
        <v>6</v>
      </c>
      <c r="AU42" s="212"/>
      <c r="AV42" s="212">
        <f ca="1">OFFSET(AV42,0,-1)+1</f>
        <v>1</v>
      </c>
      <c r="AW42" s="212">
        <f ca="1">OFFSET(AW42,0,-1)+1</f>
        <v>2</v>
      </c>
      <c r="AX42" s="212">
        <f ca="1">OFFSET(AX42,0,-1)+1</f>
        <v>3</v>
      </c>
      <c r="AY42" s="213">
        <f ca="1">OFFSET(AY42,0,-1)+1</f>
        <v>4</v>
      </c>
      <c r="AZ42" s="213"/>
      <c r="BA42" s="212">
        <f ca="1">OFFSET(BA42,0,-2)+1</f>
        <v>5</v>
      </c>
      <c r="BB42" s="212">
        <f ca="1">OFFSET(BB42,0,-1)+1</f>
        <v>6</v>
      </c>
      <c r="BC42" s="212"/>
      <c r="BD42" s="212">
        <f ca="1">OFFSET(BD42,0,-1)+1</f>
        <v>1</v>
      </c>
      <c r="BE42" s="212">
        <f ca="1">OFFSET(BE42,0,-1)+1</f>
        <v>2</v>
      </c>
      <c r="BF42" s="212">
        <f ca="1">OFFSET(BF42,0,-1)+1</f>
        <v>3</v>
      </c>
      <c r="BG42" s="213">
        <f ca="1">OFFSET(BG42,0,-1)+1</f>
        <v>4</v>
      </c>
      <c r="BH42" s="213"/>
      <c r="BI42" s="212">
        <f ca="1">OFFSET(BI42,0,-2)+1</f>
        <v>5</v>
      </c>
      <c r="BJ42" s="212">
        <f ca="1">OFFSET(BJ42,0,-1)+1</f>
        <v>6</v>
      </c>
      <c r="BK42" s="212"/>
      <c r="BL42" s="212">
        <f ca="1">OFFSET(BL42,0,-1)+1</f>
        <v>1</v>
      </c>
      <c r="BM42" s="212">
        <f ca="1">OFFSET(BM42,0,-1)+1</f>
        <v>2</v>
      </c>
      <c r="BN42" s="212">
        <f ca="1">OFFSET(BN42,0,-1)+1</f>
        <v>3</v>
      </c>
      <c r="BO42" s="213">
        <f ca="1">OFFSET(BO42,0,-1)+1</f>
        <v>4</v>
      </c>
      <c r="BP42" s="213"/>
      <c r="BQ42" s="212">
        <f ca="1">OFFSET(BQ42,0,-2)+1</f>
        <v>5</v>
      </c>
      <c r="BR42" s="212">
        <f ca="1">OFFSET(BR42,0,-1)+1</f>
        <v>6</v>
      </c>
      <c r="BS42" s="212"/>
      <c r="BT42" s="212">
        <f ca="1">OFFSET(BT42,0,-1)+1</f>
        <v>1</v>
      </c>
      <c r="BU42" s="212">
        <f ca="1">OFFSET(BU42,0,-1)+1</f>
        <v>2</v>
      </c>
      <c r="BV42" s="212">
        <f ca="1">OFFSET(BV42,0,-1)+1</f>
        <v>3</v>
      </c>
      <c r="BW42" s="213">
        <f ca="1">OFFSET(BW42,0,-1)+1</f>
        <v>4</v>
      </c>
      <c r="BX42" s="213"/>
      <c r="BY42" s="212">
        <f ca="1">OFFSET(BY42,0,-2)+1</f>
        <v>5</v>
      </c>
      <c r="BZ42" s="212">
        <f ca="1">OFFSET(BZ42,0,-1)+1</f>
        <v>6</v>
      </c>
      <c r="CA42" s="212"/>
      <c r="CB42" s="212">
        <f ca="1">OFFSET(CB42,0,-1)+1</f>
        <v>1</v>
      </c>
      <c r="CC42" s="212">
        <f ca="1">OFFSET(CC42,0,-1)+1</f>
        <v>2</v>
      </c>
      <c r="CD42" s="212">
        <f ca="1">OFFSET(CD42,0,-1)+1</f>
        <v>3</v>
      </c>
      <c r="CE42" s="213">
        <f ca="1">OFFSET(CE42,0,-1)+1</f>
        <v>4</v>
      </c>
      <c r="CF42" s="213"/>
      <c r="CG42" s="212">
        <f ca="1">OFFSET(CG42,0,-2)+1</f>
        <v>5</v>
      </c>
      <c r="CH42" s="212">
        <f ca="1">OFFSET(CH42,0,-1)+1</f>
        <v>6</v>
      </c>
      <c r="CI42" s="212"/>
      <c r="CJ42" s="212">
        <f ca="1">OFFSET(CJ42,0,-1)+1</f>
        <v>1</v>
      </c>
      <c r="CK42" s="212">
        <f ca="1">OFFSET(CK42,0,-1)+1</f>
        <v>2</v>
      </c>
      <c r="CL42" s="212">
        <f ca="1">OFFSET(CL42,0,-1)+1</f>
        <v>3</v>
      </c>
      <c r="CM42" s="213">
        <f ca="1">OFFSET(CM42,0,-1)+1</f>
        <v>4</v>
      </c>
      <c r="CN42" s="213"/>
      <c r="CO42" s="212">
        <f ca="1">OFFSET(CO42,0,-2)+1</f>
        <v>5</v>
      </c>
      <c r="CP42" s="211">
        <f ca="1">OFFSET(CP42,0,-1)</f>
        <v>5</v>
      </c>
      <c r="CQ42" s="212">
        <f ca="1">OFFSET(CQ42,0,-1)+1</f>
        <v>6</v>
      </c>
      <c r="CR42" s="50"/>
      <c r="CS42" s="50"/>
      <c r="CT42" s="50"/>
      <c r="CU42" s="50"/>
      <c r="CV42" s="50"/>
      <c r="CW42" s="214">
        <v>0</v>
      </c>
    </row>
    <row r="43" spans="1:101" ht="21.95" customHeight="1">
      <c r="A43" s="106" t="s">
        <v>33</v>
      </c>
      <c r="B43" s="106"/>
      <c r="C43" s="106"/>
      <c r="D43" s="106"/>
      <c r="E43" s="107">
        <v>1</v>
      </c>
      <c r="F43" s="106"/>
      <c r="G43" s="106"/>
      <c r="H43" s="106"/>
      <c r="I43" s="106"/>
      <c r="J43" s="106"/>
      <c r="K43" s="106"/>
      <c r="L43" s="108"/>
      <c r="M43" s="109"/>
      <c r="N43" s="109"/>
      <c r="O43" s="109"/>
      <c r="Q43" s="8"/>
      <c r="R43" s="110"/>
      <c r="S43" s="111">
        <f>INDEX(PT_DIFFERENTIATION_NUM_NTAR,MATCH(A43,PT_DIFFERENTIATION_NTAR_ID,0))</f>
        <v>1</v>
      </c>
      <c r="T43" s="97" t="s">
        <v>27</v>
      </c>
      <c r="U43" s="112"/>
      <c r="V43" s="113"/>
      <c r="W43" s="114"/>
      <c r="X43" s="114"/>
      <c r="Y43" s="114"/>
      <c r="Z43" s="114"/>
      <c r="AA43" s="114"/>
      <c r="AB43" s="114"/>
      <c r="AC43" s="115"/>
      <c r="AD43" s="113" t="str">
        <f>INDEX(PT_DIFFERENTIATION_NTAR,MATCH(A43,PT_DIFFERENTIATION_NTAR_ID,0))</f>
        <v>Тариф на тепловую энергию с целью компенсации потерь</v>
      </c>
      <c r="AE43" s="114"/>
      <c r="AF43" s="114"/>
      <c r="AG43" s="114"/>
      <c r="AH43" s="114"/>
      <c r="AI43" s="114"/>
      <c r="AJ43" s="114"/>
      <c r="AK43" s="114"/>
      <c r="AL43" s="113"/>
      <c r="AM43" s="114"/>
      <c r="AN43" s="114"/>
      <c r="AO43" s="114"/>
      <c r="AP43" s="114"/>
      <c r="AQ43" s="114"/>
      <c r="AR43" s="114"/>
      <c r="AS43" s="115"/>
      <c r="AT43" s="113"/>
      <c r="AU43" s="114"/>
      <c r="AV43" s="114"/>
      <c r="AW43" s="114"/>
      <c r="AX43" s="114"/>
      <c r="AY43" s="114"/>
      <c r="AZ43" s="114"/>
      <c r="BA43" s="115"/>
      <c r="BB43" s="113"/>
      <c r="BC43" s="114"/>
      <c r="BD43" s="114"/>
      <c r="BE43" s="114"/>
      <c r="BF43" s="114"/>
      <c r="BG43" s="114"/>
      <c r="BH43" s="114"/>
      <c r="BI43" s="115"/>
      <c r="BJ43" s="113"/>
      <c r="BK43" s="114"/>
      <c r="BL43" s="114"/>
      <c r="BM43" s="114"/>
      <c r="BN43" s="114"/>
      <c r="BO43" s="114"/>
      <c r="BP43" s="114"/>
      <c r="BQ43" s="115"/>
      <c r="BR43" s="113"/>
      <c r="BS43" s="114"/>
      <c r="BT43" s="114"/>
      <c r="BU43" s="114"/>
      <c r="BV43" s="114"/>
      <c r="BW43" s="114"/>
      <c r="BX43" s="114"/>
      <c r="BY43" s="115"/>
      <c r="BZ43" s="113"/>
      <c r="CA43" s="114"/>
      <c r="CB43" s="114"/>
      <c r="CC43" s="114"/>
      <c r="CD43" s="114"/>
      <c r="CE43" s="114"/>
      <c r="CF43" s="114"/>
      <c r="CG43" s="115"/>
      <c r="CH43" s="113"/>
      <c r="CI43" s="114"/>
      <c r="CJ43" s="114"/>
      <c r="CK43" s="114"/>
      <c r="CL43" s="114"/>
      <c r="CM43" s="114"/>
      <c r="CN43" s="114"/>
      <c r="CO43" s="115"/>
      <c r="CP43" s="115"/>
      <c r="CQ43" s="116" t="str">
        <f>IF(TEMPLATE_GROUP="P","По данной форме раскрывается в том числе информация об индикативном предельном уровне цены на тепловую энергию (мощность), который определен в соответствии с Правилами определения в ценовых зонах теплоснабжения предельного уровня "&amp;"цены на тепловую энергию (мощность), включая правила индексации предельного уровня цены на тепловую энергию (мощность), "&amp;"утвержденными постановлением Правительства Российской Федерации от 15 декабря 2017 г. N 1562 (далее - Правила), о графике поэтапного равномерного доведения предельного уровня цены на тепловую энергию (мощность) до уровня, "&amp;"определяемого в соответствии с указанными "&amp;"Правилами, а также информация о тарифах на товары (услуги) в сфере теплоснабжения в случаях, указанных частях 12 1 - 12 4 статьи 10 Федерального закона от 27 июля 2010 г. N 190-ФЗ ""О теплоснабжении"", "&amp;"теплоснабжающей организации, теплосетевой организации в ценовых зонах теплоснабжения. Для каждого вида тарифа в сфере теплоснабжения форма заполняется отдельно."&amp;"
При размещении информации по данной форме дополнительно указываются: наименование органа тарифного регулирования, принявшего решение об установлении цены (тарифа) в сфере теплоснабжения, реквизиты (дата и номер) решения "&amp;"об установлении цены (тарифа), источник официального опубликования решения об установлении цены (тарифа) в сфере теплоснабжения.","Для каждого вида тарифа в сфере теплоснабжения форма заполняется отдельно.
"&amp;"В соответствии с данной формой раскрывается информация о расчетной величине тарифов в сфере теплоснабжения на товары (услуги) в случаях, указанных в частях 12 1 - 12 4 статьи 10 Федерального закона от 27 июля 2010 г. N 190-ФЗ ""О теплоснабжении"". "&amp;"Указывается наименование тарифа в случае "&amp;IF(TEMPLATE_GROUP="P","утверждения","предложения")&amp;" нескольких тарифов.
В случае наличия нескольких тарифов информация по ним указывается в отдельных строках.")</f>
        <v>Для каждого вида тарифа в сфере теплоснабжения форма заполняется отдельно.
В соответствии с данной формой раскрывается информация о расчетной величине тарифов в сфере теплоснабжения на товары (услуги) в случаях, указанных в частях 12 1 - 12 4 статьи 10 Федерального закона от 27 июля 2010 г. N 190-ФЗ "О теплоснабжении". Указывается наименование тарифа в случае предложения нескольких тарифов.
В случае наличия нескольких тарифов информация по ним указывается в отдельных строках.</v>
      </c>
      <c r="CS43" s="5"/>
      <c r="CT43" s="5" t="str">
        <f t="shared" ref="CT43:CT57" si="1">IF(T43="","",T43)</f>
        <v>Наименование тарифа</v>
      </c>
      <c r="CU43" s="5"/>
      <c r="CV43" s="5"/>
      <c r="CW43" s="4">
        <v>21</v>
      </c>
    </row>
    <row r="44" spans="1:101" ht="21.95" customHeight="1">
      <c r="A44" s="106" t="s">
        <v>33</v>
      </c>
      <c r="B44" s="106" t="s">
        <v>136</v>
      </c>
      <c r="C44" s="106"/>
      <c r="D44" s="106"/>
      <c r="E44" s="117"/>
      <c r="F44" s="107">
        <v>1</v>
      </c>
      <c r="G44" s="106"/>
      <c r="H44" s="106"/>
      <c r="I44" s="106"/>
      <c r="J44" s="106"/>
      <c r="K44" s="106"/>
      <c r="L44" s="108"/>
      <c r="M44" s="109"/>
      <c r="N44" s="109"/>
      <c r="O44" s="109"/>
      <c r="P44" s="118"/>
      <c r="Q44" s="119"/>
      <c r="R44" s="120"/>
      <c r="S44" s="111" t="str">
        <f>INDEX(PT_DIFFERENTIATION_NUM_TER,MATCH(B44,PT_DIFFERENTIATION_TER_ID,0))</f>
        <v>1.1</v>
      </c>
      <c r="T44" s="121" t="s">
        <v>78</v>
      </c>
      <c r="U44" s="112"/>
      <c r="V44" s="113"/>
      <c r="W44" s="114"/>
      <c r="X44" s="114"/>
      <c r="Y44" s="114"/>
      <c r="Z44" s="114"/>
      <c r="AA44" s="114"/>
      <c r="AB44" s="114"/>
      <c r="AC44" s="115"/>
      <c r="AD44" s="113" t="str">
        <f>INDEX(PT_DIFFERENTIATION_TER,MATCH(B44,PT_DIFFERENTIATION_TER_ID,0))</f>
        <v>без дифференциации</v>
      </c>
      <c r="AE44" s="114"/>
      <c r="AF44" s="114"/>
      <c r="AG44" s="114"/>
      <c r="AH44" s="114"/>
      <c r="AI44" s="114"/>
      <c r="AJ44" s="114"/>
      <c r="AK44" s="114"/>
      <c r="AL44" s="113"/>
      <c r="AM44" s="114"/>
      <c r="AN44" s="114"/>
      <c r="AO44" s="114"/>
      <c r="AP44" s="114"/>
      <c r="AQ44" s="114"/>
      <c r="AR44" s="114"/>
      <c r="AS44" s="115"/>
      <c r="AT44" s="113"/>
      <c r="AU44" s="114"/>
      <c r="AV44" s="114"/>
      <c r="AW44" s="114"/>
      <c r="AX44" s="114"/>
      <c r="AY44" s="114"/>
      <c r="AZ44" s="114"/>
      <c r="BA44" s="115"/>
      <c r="BB44" s="113"/>
      <c r="BC44" s="114"/>
      <c r="BD44" s="114"/>
      <c r="BE44" s="114"/>
      <c r="BF44" s="114"/>
      <c r="BG44" s="114"/>
      <c r="BH44" s="114"/>
      <c r="BI44" s="115"/>
      <c r="BJ44" s="113"/>
      <c r="BK44" s="114"/>
      <c r="BL44" s="114"/>
      <c r="BM44" s="114"/>
      <c r="BN44" s="114"/>
      <c r="BO44" s="114"/>
      <c r="BP44" s="114"/>
      <c r="BQ44" s="115"/>
      <c r="BR44" s="113"/>
      <c r="BS44" s="114"/>
      <c r="BT44" s="114"/>
      <c r="BU44" s="114"/>
      <c r="BV44" s="114"/>
      <c r="BW44" s="114"/>
      <c r="BX44" s="114"/>
      <c r="BY44" s="115"/>
      <c r="BZ44" s="113"/>
      <c r="CA44" s="114"/>
      <c r="CB44" s="114"/>
      <c r="CC44" s="114"/>
      <c r="CD44" s="114"/>
      <c r="CE44" s="114"/>
      <c r="CF44" s="114"/>
      <c r="CG44" s="115"/>
      <c r="CH44" s="113"/>
      <c r="CI44" s="114"/>
      <c r="CJ44" s="114"/>
      <c r="CK44" s="114"/>
      <c r="CL44" s="114"/>
      <c r="CM44" s="114"/>
      <c r="CN44" s="114"/>
      <c r="CO44" s="115"/>
      <c r="CP44" s="115"/>
      <c r="CQ44" s="116" t="s">
        <v>79</v>
      </c>
      <c r="CS44" s="5"/>
      <c r="CT44" s="5" t="str">
        <f t="shared" si="1"/>
        <v>Территория действия тарифа</v>
      </c>
      <c r="CU44" s="5"/>
      <c r="CV44" s="5"/>
      <c r="CW44" s="4">
        <v>21</v>
      </c>
    </row>
    <row r="45" spans="1:101" ht="24" customHeight="1">
      <c r="A45" s="106" t="s">
        <v>33</v>
      </c>
      <c r="B45" s="106" t="s">
        <v>136</v>
      </c>
      <c r="C45" s="106" t="s">
        <v>137</v>
      </c>
      <c r="D45" s="106"/>
      <c r="E45" s="117"/>
      <c r="F45" s="117"/>
      <c r="G45" s="107">
        <v>1</v>
      </c>
      <c r="H45" s="106"/>
      <c r="I45" s="106"/>
      <c r="J45" s="106"/>
      <c r="K45" s="106"/>
      <c r="L45" s="108"/>
      <c r="M45" s="109"/>
      <c r="N45" s="109"/>
      <c r="O45" s="109"/>
      <c r="P45" s="122"/>
      <c r="Q45" s="119"/>
      <c r="R45" s="120"/>
      <c r="S45" s="111" t="str">
        <f>INDEX(PT_DIFFERENTIATION_NUM_CS,MATCH(C45,PT_DIFFERENTIATION_CS_ID,0))</f>
        <v>1.1.1</v>
      </c>
      <c r="T45" s="123" t="s">
        <v>80</v>
      </c>
      <c r="U45" s="112"/>
      <c r="V45" s="113"/>
      <c r="W45" s="114"/>
      <c r="X45" s="114"/>
      <c r="Y45" s="114"/>
      <c r="Z45" s="114"/>
      <c r="AA45" s="114"/>
      <c r="AB45" s="114"/>
      <c r="AC45" s="115"/>
      <c r="AD45" s="113" t="str">
        <f>INDEX(PT_DIFFERENTIATION_CS,MATCH(C45,PT_DIFFERENTIATION_CS_ID,0))</f>
        <v>без дифференциации</v>
      </c>
      <c r="AE45" s="114"/>
      <c r="AF45" s="114"/>
      <c r="AG45" s="114"/>
      <c r="AH45" s="114"/>
      <c r="AI45" s="114"/>
      <c r="AJ45" s="114"/>
      <c r="AK45" s="114"/>
      <c r="AL45" s="113"/>
      <c r="AM45" s="114"/>
      <c r="AN45" s="114"/>
      <c r="AO45" s="114"/>
      <c r="AP45" s="114"/>
      <c r="AQ45" s="114"/>
      <c r="AR45" s="114"/>
      <c r="AS45" s="115"/>
      <c r="AT45" s="113"/>
      <c r="AU45" s="114"/>
      <c r="AV45" s="114"/>
      <c r="AW45" s="114"/>
      <c r="AX45" s="114"/>
      <c r="AY45" s="114"/>
      <c r="AZ45" s="114"/>
      <c r="BA45" s="115"/>
      <c r="BB45" s="113"/>
      <c r="BC45" s="114"/>
      <c r="BD45" s="114"/>
      <c r="BE45" s="114"/>
      <c r="BF45" s="114"/>
      <c r="BG45" s="114"/>
      <c r="BH45" s="114"/>
      <c r="BI45" s="115"/>
      <c r="BJ45" s="113"/>
      <c r="BK45" s="114"/>
      <c r="BL45" s="114"/>
      <c r="BM45" s="114"/>
      <c r="BN45" s="114"/>
      <c r="BO45" s="114"/>
      <c r="BP45" s="114"/>
      <c r="BQ45" s="115"/>
      <c r="BR45" s="113"/>
      <c r="BS45" s="114"/>
      <c r="BT45" s="114"/>
      <c r="BU45" s="114"/>
      <c r="BV45" s="114"/>
      <c r="BW45" s="114"/>
      <c r="BX45" s="114"/>
      <c r="BY45" s="115"/>
      <c r="BZ45" s="113"/>
      <c r="CA45" s="114"/>
      <c r="CB45" s="114"/>
      <c r="CC45" s="114"/>
      <c r="CD45" s="114"/>
      <c r="CE45" s="114"/>
      <c r="CF45" s="114"/>
      <c r="CG45" s="115"/>
      <c r="CH45" s="113"/>
      <c r="CI45" s="114"/>
      <c r="CJ45" s="114"/>
      <c r="CK45" s="114"/>
      <c r="CL45" s="114"/>
      <c r="CM45" s="114"/>
      <c r="CN45" s="114"/>
      <c r="CO45" s="115"/>
      <c r="CP45" s="115"/>
      <c r="CQ45" s="116" t="s">
        <v>81</v>
      </c>
      <c r="CS45" s="5"/>
      <c r="CT45" s="5" t="str">
        <f t="shared" si="1"/>
        <v xml:space="preserve">Наименование системы теплоснабжения </v>
      </c>
      <c r="CU45" s="5"/>
      <c r="CV45" s="5"/>
      <c r="CW45" s="4">
        <v>23</v>
      </c>
    </row>
    <row r="46" spans="1:101" ht="21.95" customHeight="1">
      <c r="A46" s="106" t="s">
        <v>33</v>
      </c>
      <c r="B46" s="106" t="s">
        <v>136</v>
      </c>
      <c r="C46" s="106" t="s">
        <v>137</v>
      </c>
      <c r="D46" s="106" t="s">
        <v>138</v>
      </c>
      <c r="E46" s="117"/>
      <c r="F46" s="117"/>
      <c r="G46" s="117"/>
      <c r="H46" s="107">
        <v>1</v>
      </c>
      <c r="I46" s="106"/>
      <c r="J46" s="106"/>
      <c r="K46" s="106"/>
      <c r="L46" s="108"/>
      <c r="M46" s="109"/>
      <c r="N46" s="109"/>
      <c r="O46" s="109"/>
      <c r="P46" s="122"/>
      <c r="Q46" s="119"/>
      <c r="R46" s="120"/>
      <c r="S46" s="111" t="str">
        <f>INDEX(PT_DIFFERENTIATION_NUM_IST_TE,MATCH(D46,PT_DIFFERENTIATION_IST_TE_ID,0))</f>
        <v>1.1.1.1</v>
      </c>
      <c r="T46" s="124" t="s">
        <v>82</v>
      </c>
      <c r="U46" s="112"/>
      <c r="V46" s="113"/>
      <c r="W46" s="114"/>
      <c r="X46" s="114"/>
      <c r="Y46" s="114"/>
      <c r="Z46" s="114"/>
      <c r="AA46" s="114"/>
      <c r="AB46" s="114"/>
      <c r="AC46" s="115"/>
      <c r="AD46" s="113" t="str">
        <f>INDEX(PT_DIFFERENTIATION_IST_TE,MATCH(D46,PT_DIFFERENTIATION_IST_TE_ID,0))</f>
        <v>без дифференциации</v>
      </c>
      <c r="AE46" s="114"/>
      <c r="AF46" s="114"/>
      <c r="AG46" s="114"/>
      <c r="AH46" s="114"/>
      <c r="AI46" s="114"/>
      <c r="AJ46" s="114"/>
      <c r="AK46" s="114"/>
      <c r="AL46" s="113"/>
      <c r="AM46" s="114"/>
      <c r="AN46" s="114"/>
      <c r="AO46" s="114"/>
      <c r="AP46" s="114"/>
      <c r="AQ46" s="114"/>
      <c r="AR46" s="114"/>
      <c r="AS46" s="115"/>
      <c r="AT46" s="113"/>
      <c r="AU46" s="114"/>
      <c r="AV46" s="114"/>
      <c r="AW46" s="114"/>
      <c r="AX46" s="114"/>
      <c r="AY46" s="114"/>
      <c r="AZ46" s="114"/>
      <c r="BA46" s="115"/>
      <c r="BB46" s="113"/>
      <c r="BC46" s="114"/>
      <c r="BD46" s="114"/>
      <c r="BE46" s="114"/>
      <c r="BF46" s="114"/>
      <c r="BG46" s="114"/>
      <c r="BH46" s="114"/>
      <c r="BI46" s="115"/>
      <c r="BJ46" s="113"/>
      <c r="BK46" s="114"/>
      <c r="BL46" s="114"/>
      <c r="BM46" s="114"/>
      <c r="BN46" s="114"/>
      <c r="BO46" s="114"/>
      <c r="BP46" s="114"/>
      <c r="BQ46" s="115"/>
      <c r="BR46" s="113"/>
      <c r="BS46" s="114"/>
      <c r="BT46" s="114"/>
      <c r="BU46" s="114"/>
      <c r="BV46" s="114"/>
      <c r="BW46" s="114"/>
      <c r="BX46" s="114"/>
      <c r="BY46" s="115"/>
      <c r="BZ46" s="113"/>
      <c r="CA46" s="114"/>
      <c r="CB46" s="114"/>
      <c r="CC46" s="114"/>
      <c r="CD46" s="114"/>
      <c r="CE46" s="114"/>
      <c r="CF46" s="114"/>
      <c r="CG46" s="115"/>
      <c r="CH46" s="113"/>
      <c r="CI46" s="114"/>
      <c r="CJ46" s="114"/>
      <c r="CK46" s="114"/>
      <c r="CL46" s="114"/>
      <c r="CM46" s="114"/>
      <c r="CN46" s="114"/>
      <c r="CO46" s="115"/>
      <c r="CP46" s="115"/>
      <c r="CQ46" s="116" t="s">
        <v>83</v>
      </c>
      <c r="CS46" s="5"/>
      <c r="CT46" s="5" t="str">
        <f t="shared" si="1"/>
        <v xml:space="preserve">Источник тепловой энергии  </v>
      </c>
      <c r="CU46" s="5"/>
      <c r="CV46" s="5"/>
      <c r="CW46" s="4">
        <v>21</v>
      </c>
    </row>
    <row r="47" spans="1:101" ht="49.5" customHeight="1">
      <c r="A47" s="106" t="s">
        <v>33</v>
      </c>
      <c r="B47" s="106" t="s">
        <v>136</v>
      </c>
      <c r="C47" s="106" t="s">
        <v>137</v>
      </c>
      <c r="D47" s="106" t="s">
        <v>138</v>
      </c>
      <c r="E47" s="117"/>
      <c r="F47" s="117"/>
      <c r="G47" s="117"/>
      <c r="H47" s="117"/>
      <c r="I47" s="125" t="str">
        <f>S46&amp;".1"</f>
        <v>1.1.1.1.1</v>
      </c>
      <c r="J47" s="106"/>
      <c r="K47" s="106"/>
      <c r="L47" s="108" t="s">
        <v>84</v>
      </c>
      <c r="P47" s="126">
        <v>1</v>
      </c>
      <c r="Q47" s="127"/>
      <c r="R47" s="128"/>
      <c r="S47" s="111" t="str">
        <f>$I47</f>
        <v>1.1.1.1.1</v>
      </c>
      <c r="T47" s="129" t="s">
        <v>85</v>
      </c>
      <c r="U47" s="112"/>
      <c r="V47" s="130"/>
      <c r="W47" s="131"/>
      <c r="X47" s="131"/>
      <c r="Y47" s="131"/>
      <c r="Z47" s="131"/>
      <c r="AA47" s="131"/>
      <c r="AB47" s="131"/>
      <c r="AC47" s="132"/>
      <c r="AD47" s="130" t="s">
        <v>139</v>
      </c>
      <c r="AE47" s="131"/>
      <c r="AF47" s="131"/>
      <c r="AG47" s="131"/>
      <c r="AH47" s="131"/>
      <c r="AI47" s="131"/>
      <c r="AJ47" s="131"/>
      <c r="AK47" s="131"/>
      <c r="AL47" s="130"/>
      <c r="AM47" s="131"/>
      <c r="AN47" s="131"/>
      <c r="AO47" s="131"/>
      <c r="AP47" s="131"/>
      <c r="AQ47" s="131"/>
      <c r="AR47" s="131"/>
      <c r="AS47" s="132"/>
      <c r="AT47" s="130"/>
      <c r="AU47" s="131"/>
      <c r="AV47" s="131"/>
      <c r="AW47" s="131"/>
      <c r="AX47" s="131"/>
      <c r="AY47" s="131"/>
      <c r="AZ47" s="131"/>
      <c r="BA47" s="132"/>
      <c r="BB47" s="130"/>
      <c r="BC47" s="131"/>
      <c r="BD47" s="131"/>
      <c r="BE47" s="131"/>
      <c r="BF47" s="131"/>
      <c r="BG47" s="131"/>
      <c r="BH47" s="131"/>
      <c r="BI47" s="132"/>
      <c r="BJ47" s="130"/>
      <c r="BK47" s="131"/>
      <c r="BL47" s="131"/>
      <c r="BM47" s="131"/>
      <c r="BN47" s="131"/>
      <c r="BO47" s="131"/>
      <c r="BP47" s="131"/>
      <c r="BQ47" s="132"/>
      <c r="BR47" s="130"/>
      <c r="BS47" s="131"/>
      <c r="BT47" s="131"/>
      <c r="BU47" s="131"/>
      <c r="BV47" s="131"/>
      <c r="BW47" s="131"/>
      <c r="BX47" s="131"/>
      <c r="BY47" s="132"/>
      <c r="BZ47" s="130"/>
      <c r="CA47" s="131"/>
      <c r="CB47" s="131"/>
      <c r="CC47" s="131"/>
      <c r="CD47" s="131"/>
      <c r="CE47" s="131"/>
      <c r="CF47" s="131"/>
      <c r="CG47" s="132"/>
      <c r="CH47" s="130"/>
      <c r="CI47" s="131"/>
      <c r="CJ47" s="131"/>
      <c r="CK47" s="131"/>
      <c r="CL47" s="131"/>
      <c r="CM47" s="131"/>
      <c r="CN47" s="131"/>
      <c r="CO47" s="132"/>
      <c r="CP47" s="132"/>
      <c r="CQ47" s="116" t="s">
        <v>86</v>
      </c>
      <c r="CS47" s="5"/>
      <c r="CT47" s="5" t="str">
        <f t="shared" si="1"/>
        <v>Схема подключения теплопотребляющей установки к коллектору источника тепловой энергии</v>
      </c>
      <c r="CU47" s="5"/>
      <c r="CV47" s="5"/>
      <c r="CW47" s="4">
        <v>47</v>
      </c>
    </row>
    <row r="48" spans="1:101" ht="21.95" customHeight="1">
      <c r="A48" s="106" t="s">
        <v>33</v>
      </c>
      <c r="B48" s="106" t="s">
        <v>136</v>
      </c>
      <c r="C48" s="106" t="s">
        <v>137</v>
      </c>
      <c r="D48" s="106" t="s">
        <v>138</v>
      </c>
      <c r="E48" s="117"/>
      <c r="F48" s="117"/>
      <c r="G48" s="117"/>
      <c r="H48" s="117"/>
      <c r="I48" s="133"/>
      <c r="J48" s="125" t="str">
        <f>I47&amp;".1"</f>
        <v>1.1.1.1.1.1</v>
      </c>
      <c r="K48" s="106"/>
      <c r="L48" s="108" t="s">
        <v>87</v>
      </c>
      <c r="P48" s="126"/>
      <c r="Q48" s="126">
        <v>1</v>
      </c>
      <c r="R48" s="134"/>
      <c r="S48" s="111" t="str">
        <f>$J48</f>
        <v>1.1.1.1.1.1</v>
      </c>
      <c r="T48" s="135" t="s">
        <v>88</v>
      </c>
      <c r="U48" s="112"/>
      <c r="V48" s="130"/>
      <c r="W48" s="131"/>
      <c r="X48" s="131"/>
      <c r="Y48" s="131"/>
      <c r="Z48" s="131"/>
      <c r="AA48" s="131"/>
      <c r="AB48" s="131"/>
      <c r="AC48" s="132"/>
      <c r="AD48" s="130" t="s">
        <v>140</v>
      </c>
      <c r="AE48" s="131"/>
      <c r="AF48" s="131"/>
      <c r="AG48" s="131"/>
      <c r="AH48" s="131"/>
      <c r="AI48" s="131"/>
      <c r="AJ48" s="131"/>
      <c r="AK48" s="131"/>
      <c r="AL48" s="130"/>
      <c r="AM48" s="131"/>
      <c r="AN48" s="131"/>
      <c r="AO48" s="131"/>
      <c r="AP48" s="131"/>
      <c r="AQ48" s="131"/>
      <c r="AR48" s="131"/>
      <c r="AS48" s="132"/>
      <c r="AT48" s="130"/>
      <c r="AU48" s="131"/>
      <c r="AV48" s="131"/>
      <c r="AW48" s="131"/>
      <c r="AX48" s="131"/>
      <c r="AY48" s="131"/>
      <c r="AZ48" s="131"/>
      <c r="BA48" s="132"/>
      <c r="BB48" s="130"/>
      <c r="BC48" s="131"/>
      <c r="BD48" s="131"/>
      <c r="BE48" s="131"/>
      <c r="BF48" s="131"/>
      <c r="BG48" s="131"/>
      <c r="BH48" s="131"/>
      <c r="BI48" s="132"/>
      <c r="BJ48" s="130"/>
      <c r="BK48" s="131"/>
      <c r="BL48" s="131"/>
      <c r="BM48" s="131"/>
      <c r="BN48" s="131"/>
      <c r="BO48" s="131"/>
      <c r="BP48" s="131"/>
      <c r="BQ48" s="132"/>
      <c r="BR48" s="130"/>
      <c r="BS48" s="131"/>
      <c r="BT48" s="131"/>
      <c r="BU48" s="131"/>
      <c r="BV48" s="131"/>
      <c r="BW48" s="131"/>
      <c r="BX48" s="131"/>
      <c r="BY48" s="132"/>
      <c r="BZ48" s="130"/>
      <c r="CA48" s="131"/>
      <c r="CB48" s="131"/>
      <c r="CC48" s="131"/>
      <c r="CD48" s="131"/>
      <c r="CE48" s="131"/>
      <c r="CF48" s="131"/>
      <c r="CG48" s="132"/>
      <c r="CH48" s="130"/>
      <c r="CI48" s="131"/>
      <c r="CJ48" s="131"/>
      <c r="CK48" s="131"/>
      <c r="CL48" s="131"/>
      <c r="CM48" s="131"/>
      <c r="CN48" s="131"/>
      <c r="CO48" s="132"/>
      <c r="CP48" s="132"/>
      <c r="CQ48" s="116" t="s">
        <v>89</v>
      </c>
      <c r="CS48" s="5"/>
      <c r="CT48" s="5" t="str">
        <f t="shared" si="1"/>
        <v>Группа потребителей</v>
      </c>
      <c r="CU48" s="5"/>
      <c r="CV48" s="5"/>
      <c r="CW48" s="4">
        <v>21</v>
      </c>
    </row>
    <row r="49" spans="1:101" ht="21.95" customHeight="1">
      <c r="A49" s="106" t="s">
        <v>33</v>
      </c>
      <c r="B49" s="106" t="s">
        <v>136</v>
      </c>
      <c r="C49" s="106" t="s">
        <v>137</v>
      </c>
      <c r="D49" s="106" t="s">
        <v>138</v>
      </c>
      <c r="E49" s="117"/>
      <c r="F49" s="117"/>
      <c r="G49" s="117"/>
      <c r="H49" s="117"/>
      <c r="I49" s="133"/>
      <c r="J49" s="133"/>
      <c r="K49" s="125" t="str">
        <f>J48&amp;".1"</f>
        <v>1.1.1.1.1.1.1</v>
      </c>
      <c r="L49" s="108" t="s">
        <v>90</v>
      </c>
      <c r="P49" s="126"/>
      <c r="Q49" s="126"/>
      <c r="R49" s="134">
        <v>1</v>
      </c>
      <c r="S49" s="111" t="str">
        <f>$K49</f>
        <v>1.1.1.1.1.1.1</v>
      </c>
      <c r="T49" s="136" t="s">
        <v>141</v>
      </c>
      <c r="U49" s="112"/>
      <c r="V49" s="137"/>
      <c r="W49" s="138"/>
      <c r="X49" s="137"/>
      <c r="Y49" s="139"/>
      <c r="Z49" s="140"/>
      <c r="AA49" s="141" t="s">
        <v>91</v>
      </c>
      <c r="AB49" s="140"/>
      <c r="AC49" s="141" t="s">
        <v>91</v>
      </c>
      <c r="AD49" s="137">
        <v>1971.49</v>
      </c>
      <c r="AE49" s="138"/>
      <c r="AF49" s="137"/>
      <c r="AG49" s="139"/>
      <c r="AH49" s="140">
        <v>45658</v>
      </c>
      <c r="AI49" s="141" t="s">
        <v>91</v>
      </c>
      <c r="AJ49" s="215">
        <v>45838</v>
      </c>
      <c r="AK49" s="141" t="s">
        <v>91</v>
      </c>
      <c r="AL49" s="137">
        <v>2165.7199999999998</v>
      </c>
      <c r="AM49" s="138"/>
      <c r="AN49" s="137"/>
      <c r="AO49" s="139"/>
      <c r="AP49" s="140">
        <v>45839</v>
      </c>
      <c r="AQ49" s="141" t="s">
        <v>91</v>
      </c>
      <c r="AR49" s="140">
        <v>45688</v>
      </c>
      <c r="AS49" s="141" t="s">
        <v>91</v>
      </c>
      <c r="AT49" s="137">
        <v>2165.7199999999998</v>
      </c>
      <c r="AU49" s="138"/>
      <c r="AV49" s="137"/>
      <c r="AW49" s="139"/>
      <c r="AX49" s="140">
        <v>46023</v>
      </c>
      <c r="AY49" s="141" t="s">
        <v>91</v>
      </c>
      <c r="AZ49" s="140">
        <v>46052</v>
      </c>
      <c r="BA49" s="141" t="s">
        <v>91</v>
      </c>
      <c r="BB49" s="137">
        <v>2177.41</v>
      </c>
      <c r="BC49" s="138"/>
      <c r="BD49" s="137"/>
      <c r="BE49" s="139"/>
      <c r="BF49" s="140">
        <v>46204</v>
      </c>
      <c r="BG49" s="141" t="s">
        <v>91</v>
      </c>
      <c r="BH49" s="140">
        <v>46387</v>
      </c>
      <c r="BI49" s="141" t="s">
        <v>91</v>
      </c>
      <c r="BJ49" s="137">
        <v>2177.41</v>
      </c>
      <c r="BK49" s="138"/>
      <c r="BL49" s="137"/>
      <c r="BM49" s="139"/>
      <c r="BN49" s="140">
        <v>46388</v>
      </c>
      <c r="BO49" s="141" t="s">
        <v>91</v>
      </c>
      <c r="BP49" s="140">
        <v>46568</v>
      </c>
      <c r="BQ49" s="141" t="s">
        <v>91</v>
      </c>
      <c r="BR49" s="137">
        <v>2065.35</v>
      </c>
      <c r="BS49" s="138"/>
      <c r="BT49" s="137"/>
      <c r="BU49" s="139"/>
      <c r="BV49" s="140">
        <v>46569</v>
      </c>
      <c r="BW49" s="141" t="s">
        <v>91</v>
      </c>
      <c r="BX49" s="140">
        <v>46752</v>
      </c>
      <c r="BY49" s="141" t="s">
        <v>91</v>
      </c>
      <c r="BZ49" s="137">
        <v>2065.35</v>
      </c>
      <c r="CA49" s="138"/>
      <c r="CB49" s="137"/>
      <c r="CC49" s="139"/>
      <c r="CD49" s="140">
        <v>46753</v>
      </c>
      <c r="CE49" s="141" t="s">
        <v>91</v>
      </c>
      <c r="CF49" s="140">
        <v>46934</v>
      </c>
      <c r="CG49" s="141" t="s">
        <v>91</v>
      </c>
      <c r="CH49" s="137">
        <v>2325.62</v>
      </c>
      <c r="CI49" s="138"/>
      <c r="CJ49" s="137"/>
      <c r="CK49" s="139"/>
      <c r="CL49" s="140">
        <v>46935</v>
      </c>
      <c r="CM49" s="141" t="s">
        <v>91</v>
      </c>
      <c r="CN49" s="140">
        <v>47118</v>
      </c>
      <c r="CO49" s="141" t="s">
        <v>91</v>
      </c>
      <c r="CP49" s="216"/>
      <c r="CQ49" s="142" t="s">
        <v>92</v>
      </c>
      <c r="CR49" s="50" t="e">
        <f ca="1">STRCHECKDATE(V50:CP50)</f>
        <v>#NAME?</v>
      </c>
      <c r="CS49" s="5"/>
      <c r="CT49" s="5" t="str">
        <f t="shared" si="1"/>
        <v>вода</v>
      </c>
      <c r="CU49" s="5"/>
      <c r="CV49" s="5"/>
      <c r="CW49" s="4">
        <v>21</v>
      </c>
    </row>
    <row r="50" spans="1:101" ht="1.1499999999999999" customHeight="1">
      <c r="A50" s="106" t="s">
        <v>33</v>
      </c>
      <c r="B50" s="106" t="s">
        <v>136</v>
      </c>
      <c r="C50" s="106" t="s">
        <v>137</v>
      </c>
      <c r="D50" s="106" t="s">
        <v>138</v>
      </c>
      <c r="E50" s="117"/>
      <c r="F50" s="117"/>
      <c r="G50" s="117"/>
      <c r="H50" s="117"/>
      <c r="I50" s="133"/>
      <c r="J50" s="133"/>
      <c r="K50" s="125"/>
      <c r="L50" s="108"/>
      <c r="P50" s="126"/>
      <c r="Q50" s="126"/>
      <c r="R50" s="134"/>
      <c r="S50" s="143"/>
      <c r="T50" s="112"/>
      <c r="U50" s="112"/>
      <c r="V50" s="138"/>
      <c r="W50" s="138"/>
      <c r="X50" s="138"/>
      <c r="Y50" s="144" t="str">
        <f>Z49&amp;"-"&amp;AB49</f>
        <v>-</v>
      </c>
      <c r="Z50" s="145"/>
      <c r="AA50" s="141"/>
      <c r="AB50" s="145"/>
      <c r="AC50" s="141"/>
      <c r="AD50" s="138"/>
      <c r="AE50" s="138"/>
      <c r="AF50" s="138"/>
      <c r="AG50" s="144" t="str">
        <f>AH49&amp;"-"&amp;AJ49</f>
        <v>45658-45838</v>
      </c>
      <c r="AH50" s="145"/>
      <c r="AI50" s="141"/>
      <c r="AJ50" s="217"/>
      <c r="AK50" s="141"/>
      <c r="AL50" s="138"/>
      <c r="AM50" s="138"/>
      <c r="AN50" s="138"/>
      <c r="AO50" s="144" t="str">
        <f>AP49&amp;"-"&amp;AR49</f>
        <v>45839-45688</v>
      </c>
      <c r="AP50" s="145"/>
      <c r="AQ50" s="141"/>
      <c r="AR50" s="145"/>
      <c r="AS50" s="141"/>
      <c r="AT50" s="138"/>
      <c r="AU50" s="138"/>
      <c r="AV50" s="138"/>
      <c r="AW50" s="144" t="str">
        <f>AX49&amp;"-"&amp;AZ49</f>
        <v>46023-46052</v>
      </c>
      <c r="AX50" s="145"/>
      <c r="AY50" s="141"/>
      <c r="AZ50" s="145"/>
      <c r="BA50" s="141"/>
      <c r="BB50" s="138"/>
      <c r="BC50" s="138"/>
      <c r="BD50" s="138"/>
      <c r="BE50" s="144" t="str">
        <f>BF49&amp;"-"&amp;BH49</f>
        <v>46204-46387</v>
      </c>
      <c r="BF50" s="145"/>
      <c r="BG50" s="141"/>
      <c r="BH50" s="145"/>
      <c r="BI50" s="141"/>
      <c r="BJ50" s="138"/>
      <c r="BK50" s="138"/>
      <c r="BL50" s="138"/>
      <c r="BM50" s="144" t="str">
        <f>BN49&amp;"-"&amp;BP49</f>
        <v>46388-46568</v>
      </c>
      <c r="BN50" s="145"/>
      <c r="BO50" s="141"/>
      <c r="BP50" s="145"/>
      <c r="BQ50" s="141"/>
      <c r="BR50" s="138"/>
      <c r="BS50" s="138"/>
      <c r="BT50" s="138"/>
      <c r="BU50" s="144" t="str">
        <f>BV49&amp;"-"&amp;BX49</f>
        <v>46569-46752</v>
      </c>
      <c r="BV50" s="145"/>
      <c r="BW50" s="141"/>
      <c r="BX50" s="145"/>
      <c r="BY50" s="141"/>
      <c r="BZ50" s="138"/>
      <c r="CA50" s="138"/>
      <c r="CB50" s="138"/>
      <c r="CC50" s="144" t="str">
        <f>CD49&amp;"-"&amp;CF49</f>
        <v>46753-46934</v>
      </c>
      <c r="CD50" s="145"/>
      <c r="CE50" s="141"/>
      <c r="CF50" s="145"/>
      <c r="CG50" s="141"/>
      <c r="CH50" s="138"/>
      <c r="CI50" s="138"/>
      <c r="CJ50" s="138"/>
      <c r="CK50" s="144" t="str">
        <f>CL49&amp;"-"&amp;CN49</f>
        <v>46935-47118</v>
      </c>
      <c r="CL50" s="145"/>
      <c r="CM50" s="141"/>
      <c r="CN50" s="145"/>
      <c r="CO50" s="141"/>
      <c r="CP50" s="218"/>
      <c r="CQ50" s="146"/>
      <c r="CS50" s="5"/>
      <c r="CT50" s="5" t="str">
        <f t="shared" si="1"/>
        <v/>
      </c>
      <c r="CU50" s="5"/>
      <c r="CV50" s="5"/>
      <c r="CW50" s="4">
        <v>1</v>
      </c>
    </row>
    <row r="51" spans="1:101" ht="11.45" customHeight="1">
      <c r="A51" s="106" t="s">
        <v>33</v>
      </c>
      <c r="B51" s="106" t="s">
        <v>136</v>
      </c>
      <c r="C51" s="106" t="s">
        <v>137</v>
      </c>
      <c r="D51" s="106" t="s">
        <v>138</v>
      </c>
      <c r="E51" s="117"/>
      <c r="F51" s="117"/>
      <c r="G51" s="117"/>
      <c r="H51" s="117"/>
      <c r="I51" s="133"/>
      <c r="J51" s="125"/>
      <c r="K51" s="106"/>
      <c r="L51" s="108"/>
      <c r="P51" s="126"/>
      <c r="Q51" s="126"/>
      <c r="R51" s="128"/>
      <c r="S51" s="147"/>
      <c r="T51" s="148" t="s">
        <v>93</v>
      </c>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49"/>
      <c r="BR51" s="149"/>
      <c r="BS51" s="149"/>
      <c r="BT51" s="149"/>
      <c r="BU51" s="149"/>
      <c r="BV51" s="149"/>
      <c r="BW51" s="149"/>
      <c r="BX51" s="149"/>
      <c r="BY51" s="149"/>
      <c r="BZ51" s="149"/>
      <c r="CA51" s="149"/>
      <c r="CB51" s="149"/>
      <c r="CC51" s="149"/>
      <c r="CD51" s="149"/>
      <c r="CE51" s="149"/>
      <c r="CF51" s="149"/>
      <c r="CG51" s="149"/>
      <c r="CH51" s="149"/>
      <c r="CI51" s="149"/>
      <c r="CJ51" s="149"/>
      <c r="CK51" s="149"/>
      <c r="CL51" s="149"/>
      <c r="CM51" s="149"/>
      <c r="CN51" s="149"/>
      <c r="CO51" s="149"/>
      <c r="CP51" s="150"/>
      <c r="CQ51" s="151"/>
      <c r="CS51" s="5"/>
      <c r="CT51" s="5" t="str">
        <f t="shared" si="1"/>
        <v>Добавить вид теплоносителя (параметры теплоносителя)</v>
      </c>
      <c r="CU51" s="5"/>
      <c r="CV51" s="5"/>
      <c r="CW51" s="4">
        <v>11</v>
      </c>
    </row>
    <row r="52" spans="1:101" ht="11.45" customHeight="1">
      <c r="A52" s="106" t="s">
        <v>33</v>
      </c>
      <c r="B52" s="106" t="s">
        <v>136</v>
      </c>
      <c r="C52" s="106" t="s">
        <v>137</v>
      </c>
      <c r="D52" s="106" t="s">
        <v>138</v>
      </c>
      <c r="E52" s="117"/>
      <c r="F52" s="117"/>
      <c r="G52" s="117"/>
      <c r="H52" s="117"/>
      <c r="I52" s="125"/>
      <c r="J52" s="106"/>
      <c r="K52" s="106"/>
      <c r="L52" s="108"/>
      <c r="P52" s="126"/>
      <c r="Q52" s="127"/>
      <c r="R52" s="128"/>
      <c r="S52" s="147"/>
      <c r="T52" s="152" t="s">
        <v>94</v>
      </c>
      <c r="U52" s="149"/>
      <c r="V52" s="149"/>
      <c r="W52" s="149"/>
      <c r="X52" s="149"/>
      <c r="Y52" s="149"/>
      <c r="Z52" s="149"/>
      <c r="AA52" s="149"/>
      <c r="AB52" s="149"/>
      <c r="AC52" s="153"/>
      <c r="AD52" s="149"/>
      <c r="AE52" s="149"/>
      <c r="AF52" s="149"/>
      <c r="AG52" s="149"/>
      <c r="AH52" s="149"/>
      <c r="AI52" s="149"/>
      <c r="AJ52" s="149"/>
      <c r="AK52" s="153"/>
      <c r="AL52" s="149"/>
      <c r="AM52" s="149"/>
      <c r="AN52" s="149"/>
      <c r="AO52" s="149"/>
      <c r="AP52" s="149"/>
      <c r="AQ52" s="149"/>
      <c r="AR52" s="149"/>
      <c r="AS52" s="153"/>
      <c r="AT52" s="149"/>
      <c r="AU52" s="149"/>
      <c r="AV52" s="149"/>
      <c r="AW52" s="149"/>
      <c r="AX52" s="149"/>
      <c r="AY52" s="149"/>
      <c r="AZ52" s="149"/>
      <c r="BA52" s="153"/>
      <c r="BB52" s="149"/>
      <c r="BC52" s="149"/>
      <c r="BD52" s="149"/>
      <c r="BE52" s="149"/>
      <c r="BF52" s="149"/>
      <c r="BG52" s="149"/>
      <c r="BH52" s="149"/>
      <c r="BI52" s="153"/>
      <c r="BJ52" s="149"/>
      <c r="BK52" s="149"/>
      <c r="BL52" s="149"/>
      <c r="BM52" s="149"/>
      <c r="BN52" s="149"/>
      <c r="BO52" s="149"/>
      <c r="BP52" s="149"/>
      <c r="BQ52" s="153"/>
      <c r="BR52" s="149"/>
      <c r="BS52" s="149"/>
      <c r="BT52" s="149"/>
      <c r="BU52" s="149"/>
      <c r="BV52" s="149"/>
      <c r="BW52" s="149"/>
      <c r="BX52" s="149"/>
      <c r="BY52" s="153"/>
      <c r="BZ52" s="149"/>
      <c r="CA52" s="149"/>
      <c r="CB52" s="149"/>
      <c r="CC52" s="149"/>
      <c r="CD52" s="149"/>
      <c r="CE52" s="149"/>
      <c r="CF52" s="149"/>
      <c r="CG52" s="153"/>
      <c r="CH52" s="149"/>
      <c r="CI52" s="149"/>
      <c r="CJ52" s="149"/>
      <c r="CK52" s="149"/>
      <c r="CL52" s="149"/>
      <c r="CM52" s="149"/>
      <c r="CN52" s="149"/>
      <c r="CO52" s="153"/>
      <c r="CP52" s="149"/>
      <c r="CQ52" s="154"/>
      <c r="CS52" s="5"/>
      <c r="CT52" s="5" t="str">
        <f t="shared" si="1"/>
        <v>Добавить группу потребителей</v>
      </c>
      <c r="CU52" s="5"/>
      <c r="CV52" s="5"/>
      <c r="CW52" s="4">
        <v>11</v>
      </c>
    </row>
    <row r="53" spans="1:101" ht="14.65" customHeight="1">
      <c r="A53" s="106" t="s">
        <v>33</v>
      </c>
      <c r="B53" s="106" t="s">
        <v>136</v>
      </c>
      <c r="C53" s="106" t="s">
        <v>137</v>
      </c>
      <c r="D53" s="106" t="s">
        <v>138</v>
      </c>
      <c r="E53" s="117"/>
      <c r="F53" s="117"/>
      <c r="G53" s="117"/>
      <c r="H53" s="107"/>
      <c r="I53" s="106"/>
      <c r="J53" s="106"/>
      <c r="K53" s="106"/>
      <c r="L53" s="108"/>
      <c r="M53" s="109"/>
      <c r="N53" s="109"/>
      <c r="O53" s="2"/>
      <c r="P53" s="8"/>
      <c r="Q53" s="155"/>
      <c r="R53" s="110"/>
      <c r="S53" s="147"/>
      <c r="T53" s="156" t="s">
        <v>95</v>
      </c>
      <c r="U53" s="149"/>
      <c r="V53" s="149"/>
      <c r="W53" s="149"/>
      <c r="X53" s="149"/>
      <c r="Y53" s="149"/>
      <c r="Z53" s="149"/>
      <c r="AA53" s="149"/>
      <c r="AB53" s="149"/>
      <c r="AC53" s="153"/>
      <c r="AD53" s="149"/>
      <c r="AE53" s="149"/>
      <c r="AF53" s="149"/>
      <c r="AG53" s="149"/>
      <c r="AH53" s="149"/>
      <c r="AI53" s="149"/>
      <c r="AJ53" s="149"/>
      <c r="AK53" s="153"/>
      <c r="AL53" s="149"/>
      <c r="AM53" s="149"/>
      <c r="AN53" s="149"/>
      <c r="AO53" s="149"/>
      <c r="AP53" s="149"/>
      <c r="AQ53" s="149"/>
      <c r="AR53" s="149"/>
      <c r="AS53" s="153"/>
      <c r="AT53" s="149"/>
      <c r="AU53" s="149"/>
      <c r="AV53" s="149"/>
      <c r="AW53" s="149"/>
      <c r="AX53" s="149"/>
      <c r="AY53" s="149"/>
      <c r="AZ53" s="149"/>
      <c r="BA53" s="153"/>
      <c r="BB53" s="149"/>
      <c r="BC53" s="149"/>
      <c r="BD53" s="149"/>
      <c r="BE53" s="149"/>
      <c r="BF53" s="149"/>
      <c r="BG53" s="149"/>
      <c r="BH53" s="149"/>
      <c r="BI53" s="153"/>
      <c r="BJ53" s="149"/>
      <c r="BK53" s="149"/>
      <c r="BL53" s="149"/>
      <c r="BM53" s="149"/>
      <c r="BN53" s="149"/>
      <c r="BO53" s="149"/>
      <c r="BP53" s="149"/>
      <c r="BQ53" s="153"/>
      <c r="BR53" s="149"/>
      <c r="BS53" s="149"/>
      <c r="BT53" s="149"/>
      <c r="BU53" s="149"/>
      <c r="BV53" s="149"/>
      <c r="BW53" s="149"/>
      <c r="BX53" s="149"/>
      <c r="BY53" s="153"/>
      <c r="BZ53" s="149"/>
      <c r="CA53" s="149"/>
      <c r="CB53" s="149"/>
      <c r="CC53" s="149"/>
      <c r="CD53" s="149"/>
      <c r="CE53" s="149"/>
      <c r="CF53" s="149"/>
      <c r="CG53" s="153"/>
      <c r="CH53" s="149"/>
      <c r="CI53" s="149"/>
      <c r="CJ53" s="149"/>
      <c r="CK53" s="149"/>
      <c r="CL53" s="149"/>
      <c r="CM53" s="149"/>
      <c r="CN53" s="149"/>
      <c r="CO53" s="153"/>
      <c r="CP53" s="149"/>
      <c r="CQ53" s="154"/>
      <c r="CS53" s="5"/>
      <c r="CT53" s="5" t="str">
        <f t="shared" si="1"/>
        <v>Добавить схему подключения</v>
      </c>
      <c r="CU53" s="5"/>
      <c r="CV53" s="5"/>
      <c r="CW53" s="4">
        <v>14</v>
      </c>
    </row>
    <row r="54" spans="1:101" s="50" customFormat="1" ht="1.1499999999999999" customHeight="1">
      <c r="A54" s="157" t="s">
        <v>33</v>
      </c>
      <c r="B54" s="157" t="s">
        <v>136</v>
      </c>
      <c r="C54" s="157" t="s">
        <v>137</v>
      </c>
      <c r="D54" s="157"/>
      <c r="E54" s="117"/>
      <c r="F54" s="117"/>
      <c r="G54" s="107"/>
      <c r="H54" s="157"/>
      <c r="I54" s="157"/>
      <c r="J54" s="157"/>
      <c r="K54" s="157"/>
      <c r="L54" s="158"/>
      <c r="M54" s="159"/>
      <c r="N54" s="159"/>
      <c r="P54" s="101"/>
      <c r="Q54" s="160"/>
      <c r="R54" s="101"/>
      <c r="S54" s="165"/>
      <c r="T54" s="168" t="s">
        <v>96</v>
      </c>
      <c r="U54" s="167"/>
      <c r="V54" s="167"/>
      <c r="W54" s="167"/>
      <c r="X54" s="167"/>
      <c r="Y54" s="167"/>
      <c r="Z54" s="167"/>
      <c r="AA54" s="167"/>
      <c r="AB54" s="167"/>
      <c r="AC54" s="167"/>
      <c r="AD54" s="167"/>
      <c r="AE54" s="167"/>
      <c r="AF54" s="167"/>
      <c r="AG54" s="167"/>
      <c r="AH54" s="167"/>
      <c r="AI54" s="167"/>
      <c r="AJ54" s="167"/>
      <c r="AK54" s="167"/>
      <c r="AL54" s="167"/>
      <c r="AM54" s="167"/>
      <c r="AN54" s="167"/>
      <c r="AO54" s="167"/>
      <c r="AP54" s="167"/>
      <c r="AQ54" s="167"/>
      <c r="AR54" s="167"/>
      <c r="AS54" s="167"/>
      <c r="AT54" s="167"/>
      <c r="AU54" s="167"/>
      <c r="AV54" s="167"/>
      <c r="AW54" s="167"/>
      <c r="AX54" s="167"/>
      <c r="AY54" s="167"/>
      <c r="AZ54" s="167"/>
      <c r="BA54" s="167"/>
      <c r="BB54" s="167"/>
      <c r="BC54" s="167"/>
      <c r="BD54" s="167"/>
      <c r="BE54" s="167"/>
      <c r="BF54" s="167"/>
      <c r="BG54" s="167"/>
      <c r="BH54" s="167"/>
      <c r="BI54" s="167"/>
      <c r="BJ54" s="167"/>
      <c r="BK54" s="167"/>
      <c r="BL54" s="167"/>
      <c r="BM54" s="167"/>
      <c r="BN54" s="167"/>
      <c r="BO54" s="167"/>
      <c r="BP54" s="167"/>
      <c r="BQ54" s="167"/>
      <c r="BR54" s="167"/>
      <c r="BS54" s="167"/>
      <c r="BT54" s="167"/>
      <c r="BU54" s="167"/>
      <c r="BV54" s="167"/>
      <c r="BW54" s="167"/>
      <c r="BX54" s="167"/>
      <c r="BY54" s="167"/>
      <c r="BZ54" s="167"/>
      <c r="CA54" s="167"/>
      <c r="CB54" s="167"/>
      <c r="CC54" s="167"/>
      <c r="CD54" s="167"/>
      <c r="CE54" s="167"/>
      <c r="CF54" s="167"/>
      <c r="CG54" s="167"/>
      <c r="CH54" s="167"/>
      <c r="CI54" s="167"/>
      <c r="CJ54" s="167"/>
      <c r="CK54" s="167"/>
      <c r="CL54" s="167"/>
      <c r="CM54" s="167"/>
      <c r="CN54" s="167"/>
      <c r="CO54" s="167"/>
      <c r="CP54" s="167"/>
      <c r="CQ54" s="167"/>
      <c r="CS54" s="5"/>
      <c r="CT54" s="5" t="str">
        <f t="shared" si="1"/>
        <v>Добавить источник для дифференциации</v>
      </c>
      <c r="CU54" s="5"/>
      <c r="CV54" s="5"/>
      <c r="CW54" s="50">
        <v>1</v>
      </c>
    </row>
    <row r="55" spans="1:101" s="50" customFormat="1" ht="1.1499999999999999" customHeight="1">
      <c r="A55" s="157" t="s">
        <v>33</v>
      </c>
      <c r="B55" s="157" t="s">
        <v>136</v>
      </c>
      <c r="C55" s="157"/>
      <c r="D55" s="157"/>
      <c r="E55" s="117"/>
      <c r="F55" s="107"/>
      <c r="G55" s="157"/>
      <c r="H55" s="157"/>
      <c r="I55" s="157"/>
      <c r="J55" s="157"/>
      <c r="K55" s="157"/>
      <c r="L55" s="158"/>
      <c r="M55" s="164"/>
      <c r="N55" s="164"/>
      <c r="P55" s="101"/>
      <c r="Q55" s="160"/>
      <c r="R55" s="101"/>
      <c r="S55" s="165"/>
      <c r="T55" s="168" t="s">
        <v>97</v>
      </c>
      <c r="U55" s="167"/>
      <c r="V55" s="167"/>
      <c r="W55" s="167"/>
      <c r="X55" s="167"/>
      <c r="Y55" s="167"/>
      <c r="Z55" s="167"/>
      <c r="AA55" s="167"/>
      <c r="AB55" s="167"/>
      <c r="AC55" s="167"/>
      <c r="AD55" s="167"/>
      <c r="AE55" s="167"/>
      <c r="AF55" s="167"/>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c r="BF55" s="167"/>
      <c r="BG55" s="167"/>
      <c r="BH55" s="167"/>
      <c r="BI55" s="167"/>
      <c r="BJ55" s="167"/>
      <c r="BK55" s="167"/>
      <c r="BL55" s="167"/>
      <c r="BM55" s="167"/>
      <c r="BN55" s="167"/>
      <c r="BO55" s="167"/>
      <c r="BP55" s="167"/>
      <c r="BQ55" s="167"/>
      <c r="BR55" s="167"/>
      <c r="BS55" s="167"/>
      <c r="BT55" s="167"/>
      <c r="BU55" s="167"/>
      <c r="BV55" s="167"/>
      <c r="BW55" s="167"/>
      <c r="BX55" s="167"/>
      <c r="BY55" s="167"/>
      <c r="BZ55" s="167"/>
      <c r="CA55" s="167"/>
      <c r="CB55" s="167"/>
      <c r="CC55" s="167"/>
      <c r="CD55" s="167"/>
      <c r="CE55" s="167"/>
      <c r="CF55" s="167"/>
      <c r="CG55" s="167"/>
      <c r="CH55" s="167"/>
      <c r="CI55" s="167"/>
      <c r="CJ55" s="167"/>
      <c r="CK55" s="167"/>
      <c r="CL55" s="167"/>
      <c r="CM55" s="167"/>
      <c r="CN55" s="167"/>
      <c r="CO55" s="167"/>
      <c r="CP55" s="167"/>
      <c r="CQ55" s="167"/>
      <c r="CS55" s="5"/>
      <c r="CT55" s="5" t="str">
        <f t="shared" si="1"/>
        <v>Добавить централизованную систему для дифференциации</v>
      </c>
      <c r="CU55" s="5"/>
      <c r="CV55" s="5"/>
      <c r="CW55" s="50">
        <v>1</v>
      </c>
    </row>
    <row r="56" spans="1:101" s="50" customFormat="1" ht="1.1499999999999999" customHeight="1">
      <c r="A56" s="157" t="s">
        <v>33</v>
      </c>
      <c r="B56" s="157"/>
      <c r="C56" s="157"/>
      <c r="D56" s="157"/>
      <c r="E56" s="107"/>
      <c r="F56" s="157"/>
      <c r="G56" s="157"/>
      <c r="H56" s="157"/>
      <c r="I56" s="157"/>
      <c r="J56" s="157"/>
      <c r="K56" s="157"/>
      <c r="L56" s="158"/>
      <c r="M56" s="164"/>
      <c r="N56" s="164"/>
      <c r="P56" s="101"/>
      <c r="Q56" s="160"/>
      <c r="R56" s="101"/>
      <c r="S56" s="165"/>
      <c r="T56" s="168" t="s">
        <v>98</v>
      </c>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67"/>
      <c r="BA56" s="167"/>
      <c r="BB56" s="167"/>
      <c r="BC56" s="167"/>
      <c r="BD56" s="167"/>
      <c r="BE56" s="167"/>
      <c r="BF56" s="167"/>
      <c r="BG56" s="167"/>
      <c r="BH56" s="167"/>
      <c r="BI56" s="167"/>
      <c r="BJ56" s="167"/>
      <c r="BK56" s="167"/>
      <c r="BL56" s="167"/>
      <c r="BM56" s="167"/>
      <c r="BN56" s="167"/>
      <c r="BO56" s="167"/>
      <c r="BP56" s="167"/>
      <c r="BQ56" s="167"/>
      <c r="BR56" s="167"/>
      <c r="BS56" s="167"/>
      <c r="BT56" s="167"/>
      <c r="BU56" s="167"/>
      <c r="BV56" s="167"/>
      <c r="BW56" s="167"/>
      <c r="BX56" s="167"/>
      <c r="BY56" s="167"/>
      <c r="BZ56" s="167"/>
      <c r="CA56" s="167"/>
      <c r="CB56" s="167"/>
      <c r="CC56" s="167"/>
      <c r="CD56" s="167"/>
      <c r="CE56" s="167"/>
      <c r="CF56" s="167"/>
      <c r="CG56" s="167"/>
      <c r="CH56" s="167"/>
      <c r="CI56" s="167"/>
      <c r="CJ56" s="167"/>
      <c r="CK56" s="167"/>
      <c r="CL56" s="167"/>
      <c r="CM56" s="167"/>
      <c r="CN56" s="167"/>
      <c r="CO56" s="167"/>
      <c r="CP56" s="167"/>
      <c r="CQ56" s="167"/>
      <c r="CS56" s="5"/>
      <c r="CT56" s="5" t="str">
        <f t="shared" si="1"/>
        <v>Добавить территорию для дифференциации</v>
      </c>
      <c r="CU56" s="5"/>
      <c r="CV56" s="5"/>
      <c r="CW56" s="50">
        <v>1</v>
      </c>
    </row>
    <row r="57" spans="1:101" s="50" customFormat="1" ht="1.1499999999999999" customHeight="1">
      <c r="A57" s="157"/>
      <c r="B57" s="157"/>
      <c r="C57" s="157"/>
      <c r="D57" s="157"/>
      <c r="E57" s="157"/>
      <c r="F57" s="157"/>
      <c r="G57" s="157"/>
      <c r="H57" s="157"/>
      <c r="I57" s="157"/>
      <c r="J57" s="157"/>
      <c r="K57" s="157"/>
      <c r="L57" s="158"/>
      <c r="M57" s="164"/>
      <c r="N57" s="164"/>
      <c r="P57" s="101"/>
      <c r="Q57" s="160"/>
      <c r="R57" s="101"/>
      <c r="S57" s="165"/>
      <c r="T57" s="168" t="s">
        <v>142</v>
      </c>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c r="BO57" s="167"/>
      <c r="BP57" s="167"/>
      <c r="BQ57" s="167"/>
      <c r="BR57" s="167"/>
      <c r="BS57" s="167"/>
      <c r="BT57" s="167"/>
      <c r="BU57" s="167"/>
      <c r="BV57" s="167"/>
      <c r="BW57" s="167"/>
      <c r="BX57" s="167"/>
      <c r="BY57" s="167"/>
      <c r="BZ57" s="167"/>
      <c r="CA57" s="167"/>
      <c r="CB57" s="167"/>
      <c r="CC57" s="167"/>
      <c r="CD57" s="167"/>
      <c r="CE57" s="167"/>
      <c r="CF57" s="167"/>
      <c r="CG57" s="167"/>
      <c r="CH57" s="167"/>
      <c r="CI57" s="167"/>
      <c r="CJ57" s="167"/>
      <c r="CK57" s="167"/>
      <c r="CL57" s="167"/>
      <c r="CM57" s="167"/>
      <c r="CN57" s="167"/>
      <c r="CO57" s="167"/>
      <c r="CP57" s="167"/>
      <c r="CQ57" s="167"/>
      <c r="CS57" s="5"/>
      <c r="CT57" s="5" t="str">
        <f t="shared" si="1"/>
        <v>Добавить наименование тарифа</v>
      </c>
      <c r="CU57" s="5"/>
      <c r="CV57" s="5"/>
      <c r="CW57" s="50">
        <v>1</v>
      </c>
    </row>
    <row r="58" spans="1:101" ht="11.45" customHeight="1">
      <c r="M58" s="2"/>
      <c r="N58" s="2"/>
      <c r="O58" s="2"/>
      <c r="P58" s="4"/>
      <c r="Q58" s="4"/>
      <c r="R58" s="4"/>
      <c r="S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R58" s="4"/>
      <c r="CS58" s="4"/>
      <c r="CT58" s="4"/>
      <c r="CU58" s="4"/>
      <c r="CV58" s="4"/>
      <c r="CW58" s="4">
        <v>11</v>
      </c>
    </row>
    <row r="59" spans="1:101" ht="28.5" customHeight="1">
      <c r="O59" s="2"/>
      <c r="S59" s="46"/>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c r="CI59" s="47"/>
      <c r="CJ59" s="47"/>
      <c r="CK59" s="47"/>
      <c r="CL59" s="47"/>
      <c r="CM59" s="47"/>
      <c r="CN59" s="47"/>
      <c r="CO59" s="47"/>
      <c r="CP59" s="47"/>
      <c r="CQ59" s="47"/>
      <c r="CW59" s="4">
        <v>27</v>
      </c>
    </row>
    <row r="60" spans="1:101" ht="65.25" customHeight="1">
      <c r="O60" s="2"/>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7"/>
      <c r="CJ60" s="47"/>
      <c r="CK60" s="47"/>
      <c r="CL60" s="47"/>
      <c r="CM60" s="47"/>
      <c r="CN60" s="47"/>
      <c r="CO60" s="47"/>
      <c r="CP60" s="47"/>
      <c r="CQ60" s="47"/>
      <c r="CW60" s="4">
        <v>62</v>
      </c>
    </row>
    <row r="61" spans="1:101" ht="14.65" customHeight="1">
      <c r="O61" s="2"/>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W61" s="4">
        <v>14</v>
      </c>
    </row>
    <row r="62" spans="1:101" ht="18.75" customHeight="1">
      <c r="O62" s="2"/>
      <c r="S62" s="46"/>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W62" s="4">
        <v>18</v>
      </c>
    </row>
    <row r="63" spans="1:101" ht="18.75" customHeight="1">
      <c r="O63" s="2"/>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47"/>
      <c r="CC63" s="47"/>
      <c r="CD63" s="47"/>
      <c r="CE63" s="47"/>
      <c r="CF63" s="47"/>
      <c r="CG63" s="47"/>
      <c r="CH63" s="47"/>
      <c r="CI63" s="47"/>
      <c r="CJ63" s="47"/>
      <c r="CK63" s="47"/>
      <c r="CL63" s="47"/>
      <c r="CM63" s="47"/>
      <c r="CN63" s="47"/>
      <c r="CO63" s="47"/>
      <c r="CP63" s="47"/>
      <c r="CQ63" s="47"/>
      <c r="CW63" s="4">
        <v>18</v>
      </c>
    </row>
    <row r="64" spans="1:101" ht="29.25" customHeight="1">
      <c r="O64" s="2"/>
      <c r="S64" s="46"/>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c r="CQ64" s="47"/>
      <c r="CW64" s="4">
        <v>28</v>
      </c>
    </row>
    <row r="65" spans="1:101" ht="22.5" hidden="1" customHeight="1">
      <c r="A65" s="2" t="s">
        <v>19</v>
      </c>
      <c r="B65" s="2">
        <v>0</v>
      </c>
      <c r="C65" s="2">
        <v>0</v>
      </c>
      <c r="D65" s="2">
        <v>0</v>
      </c>
      <c r="E65" s="2">
        <v>0</v>
      </c>
      <c r="F65" s="2">
        <v>0</v>
      </c>
      <c r="G65" s="2">
        <v>0</v>
      </c>
      <c r="H65" s="2">
        <v>0</v>
      </c>
      <c r="I65" s="2">
        <v>0</v>
      </c>
      <c r="J65" s="2">
        <v>0</v>
      </c>
      <c r="K65" s="2">
        <v>0</v>
      </c>
      <c r="L65" s="103">
        <v>0</v>
      </c>
      <c r="M65" s="104">
        <v>0</v>
      </c>
      <c r="N65" s="104">
        <v>0</v>
      </c>
      <c r="O65" s="104">
        <v>0</v>
      </c>
      <c r="P65" s="1">
        <v>3</v>
      </c>
      <c r="Q65" s="3">
        <v>3</v>
      </c>
      <c r="R65" s="3">
        <v>3</v>
      </c>
      <c r="S65" s="105">
        <v>12</v>
      </c>
      <c r="T65" s="4">
        <v>31</v>
      </c>
      <c r="U65" s="4">
        <v>0</v>
      </c>
      <c r="V65" s="4">
        <v>0</v>
      </c>
      <c r="W65" s="4">
        <v>0</v>
      </c>
      <c r="X65" s="4">
        <v>0</v>
      </c>
      <c r="Y65" s="4">
        <v>0</v>
      </c>
      <c r="Z65" s="4">
        <v>0</v>
      </c>
      <c r="AA65" s="4">
        <v>0</v>
      </c>
      <c r="AB65" s="4">
        <v>0</v>
      </c>
      <c r="AC65" s="4">
        <v>0</v>
      </c>
      <c r="AD65" s="4">
        <v>24</v>
      </c>
      <c r="AE65" s="4">
        <v>0</v>
      </c>
      <c r="AF65" s="4">
        <v>24</v>
      </c>
      <c r="AG65" s="4">
        <v>24</v>
      </c>
      <c r="AH65" s="4">
        <v>11</v>
      </c>
      <c r="AI65" s="4">
        <v>3</v>
      </c>
      <c r="AJ65" s="4">
        <v>11</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4">
        <v>0</v>
      </c>
      <c r="BH65" s="4">
        <v>0</v>
      </c>
      <c r="BI65" s="4">
        <v>0</v>
      </c>
      <c r="BJ65" s="4">
        <v>0</v>
      </c>
      <c r="BK65" s="4">
        <v>0</v>
      </c>
      <c r="BL65" s="4">
        <v>0</v>
      </c>
      <c r="BM65" s="4">
        <v>0</v>
      </c>
      <c r="BN65" s="4">
        <v>0</v>
      </c>
      <c r="BO65" s="4">
        <v>0</v>
      </c>
      <c r="BP65" s="4">
        <v>0</v>
      </c>
      <c r="BQ65" s="4">
        <v>0</v>
      </c>
      <c r="BR65" s="4">
        <v>0</v>
      </c>
      <c r="BS65" s="4">
        <v>0</v>
      </c>
      <c r="BT65" s="4">
        <v>0</v>
      </c>
      <c r="BU65" s="4">
        <v>0</v>
      </c>
      <c r="BV65" s="4">
        <v>0</v>
      </c>
      <c r="BW65" s="4">
        <v>0</v>
      </c>
      <c r="BX65" s="4">
        <v>0</v>
      </c>
      <c r="BY65" s="4">
        <v>0</v>
      </c>
      <c r="BZ65" s="4">
        <v>0</v>
      </c>
      <c r="CA65" s="4">
        <v>0</v>
      </c>
      <c r="CB65" s="4">
        <v>0</v>
      </c>
      <c r="CC65" s="4">
        <v>0</v>
      </c>
      <c r="CD65" s="4">
        <v>0</v>
      </c>
      <c r="CE65" s="4">
        <v>0</v>
      </c>
      <c r="CF65" s="4">
        <v>0</v>
      </c>
      <c r="CG65" s="4">
        <v>0</v>
      </c>
      <c r="CH65" s="4">
        <v>0</v>
      </c>
      <c r="CI65" s="4">
        <v>0</v>
      </c>
      <c r="CJ65" s="4">
        <v>0</v>
      </c>
      <c r="CK65" s="4">
        <v>0</v>
      </c>
      <c r="CL65" s="4">
        <v>0</v>
      </c>
      <c r="CM65" s="4">
        <v>0</v>
      </c>
      <c r="CN65" s="4">
        <v>0</v>
      </c>
      <c r="CO65" s="4">
        <v>0</v>
      </c>
      <c r="CP65" s="4">
        <v>4</v>
      </c>
      <c r="CQ65" s="4">
        <v>115</v>
      </c>
      <c r="CR65" s="50">
        <v>10</v>
      </c>
      <c r="CS65" s="50">
        <v>10</v>
      </c>
      <c r="CT65" s="50">
        <v>10</v>
      </c>
      <c r="CU65" s="50">
        <v>10</v>
      </c>
      <c r="CV65" s="50">
        <v>10</v>
      </c>
      <c r="CW65" s="4">
        <v>23</v>
      </c>
    </row>
  </sheetData>
  <mergeCells count="273">
    <mergeCell ref="T64:CQ64"/>
    <mergeCell ref="CO49:CO50"/>
    <mergeCell ref="CQ49:CQ51"/>
    <mergeCell ref="T59:CQ59"/>
    <mergeCell ref="T60:CQ60"/>
    <mergeCell ref="T62:CQ62"/>
    <mergeCell ref="T63:CQ63"/>
    <mergeCell ref="CE49:CE50"/>
    <mergeCell ref="CF49:CF50"/>
    <mergeCell ref="CG49:CG50"/>
    <mergeCell ref="CL49:CL50"/>
    <mergeCell ref="CM49:CM50"/>
    <mergeCell ref="CN49:CN50"/>
    <mergeCell ref="BQ49:BQ50"/>
    <mergeCell ref="BV49:BV50"/>
    <mergeCell ref="BW49:BW50"/>
    <mergeCell ref="BX49:BX50"/>
    <mergeCell ref="BY49:BY50"/>
    <mergeCell ref="CD49:CD50"/>
    <mergeCell ref="BG49:BG50"/>
    <mergeCell ref="BH49:BH50"/>
    <mergeCell ref="BI49:BI50"/>
    <mergeCell ref="BN49:BN50"/>
    <mergeCell ref="BO49:BO50"/>
    <mergeCell ref="BP49:BP50"/>
    <mergeCell ref="AS49:AS50"/>
    <mergeCell ref="AX49:AX50"/>
    <mergeCell ref="AY49:AY50"/>
    <mergeCell ref="AZ49:AZ50"/>
    <mergeCell ref="BA49:BA50"/>
    <mergeCell ref="BF49:BF50"/>
    <mergeCell ref="AI49:AI50"/>
    <mergeCell ref="AJ49:AJ50"/>
    <mergeCell ref="AK49:AK50"/>
    <mergeCell ref="AP49:AP50"/>
    <mergeCell ref="AQ49:AQ50"/>
    <mergeCell ref="AR49:AR50"/>
    <mergeCell ref="K49:K50"/>
    <mergeCell ref="Z49:Z50"/>
    <mergeCell ref="AA49:AA50"/>
    <mergeCell ref="AB49:AB50"/>
    <mergeCell ref="AC49:AC50"/>
    <mergeCell ref="AH49:AH50"/>
    <mergeCell ref="V46:AC46"/>
    <mergeCell ref="AD46:CP46"/>
    <mergeCell ref="I47:I52"/>
    <mergeCell ref="P47:P52"/>
    <mergeCell ref="V47:AC47"/>
    <mergeCell ref="AD47:CP47"/>
    <mergeCell ref="J48:J51"/>
    <mergeCell ref="Q48:Q51"/>
    <mergeCell ref="V48:AC48"/>
    <mergeCell ref="AD48:CP48"/>
    <mergeCell ref="E43:E56"/>
    <mergeCell ref="V43:AC43"/>
    <mergeCell ref="AD43:CP43"/>
    <mergeCell ref="F44:F55"/>
    <mergeCell ref="V44:AC44"/>
    <mergeCell ref="AD44:CP44"/>
    <mergeCell ref="G45:G54"/>
    <mergeCell ref="V45:AC45"/>
    <mergeCell ref="AD45:CP45"/>
    <mergeCell ref="H46:H53"/>
    <mergeCell ref="CM41:CN41"/>
    <mergeCell ref="AA42:AB42"/>
    <mergeCell ref="AI42:AJ42"/>
    <mergeCell ref="AQ42:AR42"/>
    <mergeCell ref="AY42:AZ42"/>
    <mergeCell ref="BG42:BH42"/>
    <mergeCell ref="BO42:BP42"/>
    <mergeCell ref="BW42:BX42"/>
    <mergeCell ref="CE42:CF42"/>
    <mergeCell ref="CM42:CN42"/>
    <mergeCell ref="CH40:CH41"/>
    <mergeCell ref="CI40:CI41"/>
    <mergeCell ref="CJ40:CK40"/>
    <mergeCell ref="CL40:CN40"/>
    <mergeCell ref="AA41:AB41"/>
    <mergeCell ref="AI41:AJ41"/>
    <mergeCell ref="AQ41:AR41"/>
    <mergeCell ref="AY41:AZ41"/>
    <mergeCell ref="BG41:BH41"/>
    <mergeCell ref="BO41:BP41"/>
    <mergeCell ref="BT40:BU40"/>
    <mergeCell ref="BV40:BX40"/>
    <mergeCell ref="BZ40:BZ41"/>
    <mergeCell ref="CA40:CA41"/>
    <mergeCell ref="CB40:CC40"/>
    <mergeCell ref="CD40:CF40"/>
    <mergeCell ref="BW41:BX41"/>
    <mergeCell ref="CE41:CF41"/>
    <mergeCell ref="BB40:BB41"/>
    <mergeCell ref="BC40:BC41"/>
    <mergeCell ref="BD40:BE40"/>
    <mergeCell ref="BF40:BH40"/>
    <mergeCell ref="BJ40:BJ41"/>
    <mergeCell ref="BK40:BK41"/>
    <mergeCell ref="AF40:AG40"/>
    <mergeCell ref="AH40:AJ40"/>
    <mergeCell ref="AL40:AL41"/>
    <mergeCell ref="AM40:AM41"/>
    <mergeCell ref="AN40:AO40"/>
    <mergeCell ref="AP40:AR40"/>
    <mergeCell ref="CG39:CG41"/>
    <mergeCell ref="CH39:CN39"/>
    <mergeCell ref="CO39:CO41"/>
    <mergeCell ref="CP39:CP41"/>
    <mergeCell ref="V40:V41"/>
    <mergeCell ref="W40:W41"/>
    <mergeCell ref="X40:Y40"/>
    <mergeCell ref="Z40:AB40"/>
    <mergeCell ref="AD40:AD41"/>
    <mergeCell ref="AE40:AE41"/>
    <mergeCell ref="BI39:BI41"/>
    <mergeCell ref="BJ39:BP39"/>
    <mergeCell ref="BQ39:BQ41"/>
    <mergeCell ref="BR39:BX39"/>
    <mergeCell ref="BY39:BY41"/>
    <mergeCell ref="BZ39:CF39"/>
    <mergeCell ref="BL40:BM40"/>
    <mergeCell ref="BN40:BP40"/>
    <mergeCell ref="BR40:BR41"/>
    <mergeCell ref="BS40:BS41"/>
    <mergeCell ref="AK39:AK41"/>
    <mergeCell ref="AL39:AR39"/>
    <mergeCell ref="AS39:AS41"/>
    <mergeCell ref="AT39:AZ39"/>
    <mergeCell ref="BA39:BA41"/>
    <mergeCell ref="BB39:BH39"/>
    <mergeCell ref="AT40:AT41"/>
    <mergeCell ref="AU40:AU41"/>
    <mergeCell ref="AV40:AW40"/>
    <mergeCell ref="AX40:AZ40"/>
    <mergeCell ref="BR37:BY37"/>
    <mergeCell ref="BZ37:CG37"/>
    <mergeCell ref="CH37:CO37"/>
    <mergeCell ref="S38:CP38"/>
    <mergeCell ref="CQ38:CQ41"/>
    <mergeCell ref="S39:S41"/>
    <mergeCell ref="T39:T41"/>
    <mergeCell ref="V39:AB39"/>
    <mergeCell ref="AC39:AC41"/>
    <mergeCell ref="AD39:AJ39"/>
    <mergeCell ref="BJ35:BP35"/>
    <mergeCell ref="BR35:BX35"/>
    <mergeCell ref="BZ35:CF35"/>
    <mergeCell ref="CH35:CN35"/>
    <mergeCell ref="V37:AC37"/>
    <mergeCell ref="AD37:AK37"/>
    <mergeCell ref="AL37:AS37"/>
    <mergeCell ref="AT37:BA37"/>
    <mergeCell ref="BB37:BI37"/>
    <mergeCell ref="BJ37:BQ37"/>
    <mergeCell ref="BJ34:BP34"/>
    <mergeCell ref="BR34:BX34"/>
    <mergeCell ref="BZ34:CF34"/>
    <mergeCell ref="CH34:CN34"/>
    <mergeCell ref="S35:T35"/>
    <mergeCell ref="V35:AB35"/>
    <mergeCell ref="AD35:AJ35"/>
    <mergeCell ref="AL35:AR35"/>
    <mergeCell ref="AT35:AZ35"/>
    <mergeCell ref="BB35:BH35"/>
    <mergeCell ref="BJ32:BP32"/>
    <mergeCell ref="BR32:BX32"/>
    <mergeCell ref="BZ32:CF32"/>
    <mergeCell ref="CH32:CN32"/>
    <mergeCell ref="S34:T34"/>
    <mergeCell ref="V34:AB34"/>
    <mergeCell ref="AD34:AJ34"/>
    <mergeCell ref="AL34:AR34"/>
    <mergeCell ref="AT34:AZ34"/>
    <mergeCell ref="BB34:BH34"/>
    <mergeCell ref="BJ31:BP31"/>
    <mergeCell ref="BR31:BX31"/>
    <mergeCell ref="BZ31:CF31"/>
    <mergeCell ref="CH31:CN31"/>
    <mergeCell ref="S32:T32"/>
    <mergeCell ref="V32:AB32"/>
    <mergeCell ref="AD32:AJ32"/>
    <mergeCell ref="AL32:AR32"/>
    <mergeCell ref="AT32:AZ32"/>
    <mergeCell ref="BB32:BH32"/>
    <mergeCell ref="BJ30:BP30"/>
    <mergeCell ref="BR30:BX30"/>
    <mergeCell ref="BZ30:CF30"/>
    <mergeCell ref="CH30:CN30"/>
    <mergeCell ref="S31:T31"/>
    <mergeCell ref="V31:AB31"/>
    <mergeCell ref="AD31:AJ31"/>
    <mergeCell ref="AL31:AR31"/>
    <mergeCell ref="AT31:AZ31"/>
    <mergeCell ref="BB31:BH31"/>
    <mergeCell ref="S30:T30"/>
    <mergeCell ref="V30:AB30"/>
    <mergeCell ref="AD30:AJ30"/>
    <mergeCell ref="AL30:AR30"/>
    <mergeCell ref="AT30:AZ30"/>
    <mergeCell ref="BB30:BH30"/>
    <mergeCell ref="AT29:AZ29"/>
    <mergeCell ref="BB29:BH29"/>
    <mergeCell ref="BJ29:BP29"/>
    <mergeCell ref="BR29:BX29"/>
    <mergeCell ref="BZ29:CF29"/>
    <mergeCell ref="CH29:CN29"/>
    <mergeCell ref="S26:AJ26"/>
    <mergeCell ref="S27:AJ27"/>
    <mergeCell ref="S29:T29"/>
    <mergeCell ref="V29:AB29"/>
    <mergeCell ref="AD29:AJ29"/>
    <mergeCell ref="AL29:AR29"/>
    <mergeCell ref="CO8:CO9"/>
    <mergeCell ref="CQ8:CQ10"/>
    <mergeCell ref="AH17:AH18"/>
    <mergeCell ref="AI17:AI18"/>
    <mergeCell ref="AJ17:AJ18"/>
    <mergeCell ref="AK17:AK18"/>
    <mergeCell ref="CE8:CE9"/>
    <mergeCell ref="CF8:CF9"/>
    <mergeCell ref="CG8:CG9"/>
    <mergeCell ref="CL8:CL9"/>
    <mergeCell ref="CM8:CM9"/>
    <mergeCell ref="CN8:CN9"/>
    <mergeCell ref="BQ8:BQ9"/>
    <mergeCell ref="BV8:BV9"/>
    <mergeCell ref="BW8:BW9"/>
    <mergeCell ref="BX8:BX9"/>
    <mergeCell ref="BY8:BY9"/>
    <mergeCell ref="CD8:CD9"/>
    <mergeCell ref="BG8:BG9"/>
    <mergeCell ref="BH8:BH9"/>
    <mergeCell ref="BI8:BI9"/>
    <mergeCell ref="BN8:BN9"/>
    <mergeCell ref="BO8:BO9"/>
    <mergeCell ref="BP8:BP9"/>
    <mergeCell ref="AS8:AS9"/>
    <mergeCell ref="AX8:AX9"/>
    <mergeCell ref="AY8:AY9"/>
    <mergeCell ref="AZ8:AZ9"/>
    <mergeCell ref="BA8:BA9"/>
    <mergeCell ref="BF8:BF9"/>
    <mergeCell ref="AI8:AI9"/>
    <mergeCell ref="AJ8:AJ9"/>
    <mergeCell ref="AK8:AK9"/>
    <mergeCell ref="AP8:AP9"/>
    <mergeCell ref="AQ8:AQ9"/>
    <mergeCell ref="AR8:AR9"/>
    <mergeCell ref="K8:K9"/>
    <mergeCell ref="Z8:Z9"/>
    <mergeCell ref="AA8:AA9"/>
    <mergeCell ref="AB8:AB9"/>
    <mergeCell ref="AC8:AC9"/>
    <mergeCell ref="AH8:AH9"/>
    <mergeCell ref="V5:AC5"/>
    <mergeCell ref="AD5:CP5"/>
    <mergeCell ref="I6:I11"/>
    <mergeCell ref="P6:P11"/>
    <mergeCell ref="V6:AC6"/>
    <mergeCell ref="AD6:CP6"/>
    <mergeCell ref="J7:J10"/>
    <mergeCell ref="Q7:Q10"/>
    <mergeCell ref="V7:AC7"/>
    <mergeCell ref="AD7:CP7"/>
    <mergeCell ref="E2:E15"/>
    <mergeCell ref="V2:AC2"/>
    <mergeCell ref="AD2:CP2"/>
    <mergeCell ref="F3:F14"/>
    <mergeCell ref="V3:AC3"/>
    <mergeCell ref="AD3:CP3"/>
    <mergeCell ref="G4:G13"/>
    <mergeCell ref="V4:AC4"/>
    <mergeCell ref="AD4:CP4"/>
    <mergeCell ref="H5:H12"/>
  </mergeCells>
  <dataValidations count="8">
    <dataValidation type="list" allowBlank="1" showInputMessage="1" errorTitle="Ошибка" error="Выберите значение из списка" prompt="Выберите значение из списка" sqref="V983088:CP983088 V65584:CP65584 V131120:CP131120 V196656:CP196656 V262192:CP262192 V327728:CP327728 V393264:CP393264 V458800:CP458800 V524336:CP524336 V589872:CP589872 V655408:CP655408 V720944:CP720944 V786480:CP786480 V852016:CP852016 V917552:CP917552" xr:uid="{47D9BC60-4745-42B6-A096-1DACD08058D1}">
      <formula1>kind_of_cons</formula1>
    </dataValidation>
    <dataValidation allowBlank="1" sqref="S131123:CQ131129 S196659:CQ196665 S262195:CQ262201 S327731:CQ327737 S393267:CQ393273 S458803:CQ458809 S524339:CQ524345 S589875:CQ589881 S655411:CQ655417 S720947:CQ720953 S786483:CQ786489 S852019:CQ852025 S917555:CQ917561 S983091:CQ983097 S65587:CQ65593" xr:uid="{7B5C44B4-5677-4EC1-9B92-206E5C2A1838}"/>
    <dataValidation type="list" allowBlank="1" showInputMessage="1" showErrorMessage="1" errorTitle="Ошибка" error="Выберите значение из списка" sqref="V983087:W983087 V65583:W65583 V131119:W131119 V196655:W196655 V262191:W262191 V327727:W327727 V393263:W393263 V458799:W458799 V524335:W524335 V589871:W589871 V655407:W655407 V720943:W720943 V786479:W786479 V852015:W852015 V917551:W917551 AD983087:AE983087 AD65583:AE65583 AD131119:AE131119 AD196655:AE196655 AD262191:AE262191 AD327727:AE327727 AD393263:AE393263 AD458799:AE458799 AD524335:AE524335 AD589871:AE589871 AD655407:AE655407 AD720943:AE720943 AD786479:AE786479 AD852015:AE852015 AD917551:AE917551" xr:uid="{B8749674-3F0C-4DCA-8853-0CD2F644EC35}">
      <formula1>kind_of_scheme_in</formula1>
    </dataValidation>
    <dataValidation type="textLength" operator="lessThanOrEqual" allowBlank="1" showInputMessage="1" showErrorMessage="1" errorTitle="Ошибка" error="Допускается ввод не более 900 символов!" sqref="CQ65579:CQ65586 CQ131115:CQ131122 CQ196651:CQ196658 CQ262187:CQ262194 CQ327723:CQ327730 CQ393259:CQ393266 CQ458795:CQ458802 CQ524331:CQ524338 CQ589867:CQ589874 CQ655403:CQ655410 CQ720939:CQ720946 CQ786475:CQ786482 CQ852011:CQ852018 CQ917547:CQ917554 CQ983083:CQ983090" xr:uid="{AF675F4E-8436-4024-B309-99149A927430}">
      <formula1>900</formula1>
    </dataValidation>
    <dataValidation type="list" allowBlank="1" showInputMessage="1" showErrorMessage="1" errorTitle="Ошибка" error="Выберите значение из списка" sqref="T65585 T131121 T196657 T262193 T327729 T393265 T458801 T524337 T589873 T655409 T720945 T786481 T852017 T917553 T983089" xr:uid="{8F64EE58-C972-4905-A3ED-EB17944065B5}">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Z65585 Z131121 Z196657 Z262193 Z327729 Z393265 Z458801 Z524337 Z589873 Z655409 Z720945 Z786481 Z852017 Z917553 Z983089 AB65585 AB131121 AB196657 AB262193 AB327729 AB393265 AB458801 AB524337 AB589873 AB655409 AB720945 AB786481 AB852017 AB917553 AB983089 Z8 AH65585 AH131121 AH196657 AH262193 AH327729 AH393265 AH458801 AH524337 AH589873 AH655409 AH720945 AH786481 AH852017 AH917553 AH983089 AJ65585 AJ131121 AJ196657 AJ262193 AJ327729 AJ393265 AJ458801 AJ524337 AJ589873 AJ655409 AJ720945 AJ786481 AJ852017 AJ917553 AJ983089 AJ49 AH49 AH8 AJ8 AB8 AH17 AJ17 Z49 AB49 AP8 AR8 AP49 AR49 AX8 AZ8 AX49 AZ49 BF8 BH8 BF49 BH49 BN8 BP8 BN49 BP49 BV8 BX8 BV49 BX49 CD8 CF8 CD49 CF49 CL8 CN8 CL49 CN49" xr:uid="{D785E011-6A59-48CC-83D6-6780669F2B98}"/>
    <dataValidation allowBlank="1" showInputMessage="1" showErrorMessage="1" prompt="Для выбора выполните двойной щелчок левой клавиши мыши по соответствующей ячейке." sqref="AA65585 AA131121 AA196657 AA262193 AA327729 AA393265 AA458801 AA524337 AA589873 AA655409 AA720945 AA786481 AA852017 AA917553 AA983089 AC131121 AC458801 AC196657 AC262193 AC327729 AC393265 AC524337 AC589873 AC655409 AC720945 AC786481 AC852017 AC917553 AC983089 AC65585 AI65585 AI131121 AI196657 AI262193 AI327729 AI393265 AI458801 AI524337 AI589873 AI655409 AI720945 AI786481 AI852017 AI917553 AI983089 AK327729:CO327729 AK393265:CO393265 AK49 AQ49 AS49 AY49 BA49 BG49 BI49 BO49 BQ49 BW49 BY49 CE49 CG49 CM49 CO49 AK524337:CO524337 AK8 AQ8 AS8 AY8 BA8 BG8 BI8 BO8 BQ8 BW8 BY8 CE8 CG8 CM8 CO8 AK589873:CO589873 AK655409:CO655409 AK17 AK720945:CO720945 AK786481:CO786481 AK852017:CO852017 AK917553:CO917553 AK983089:CO983089 AK65585:CO65585 AK131121:CO131121 AI49 AK458801:CO458801 AI8 AC8 AA8 AI17 AK196657:CO196657 AA49 AC49 AK262193:CO262193" xr:uid="{DCD7E6D7-5146-45D6-AFFF-7BF775058F33}"/>
    <dataValidation allowBlank="1" promptTitle="checkPeriodRange" sqref="Y65586 Y131122 Y196658 Y262194 Y327730 Y393266 Y458802 Y524338 Y589874 Y655410 Y720946 Y786482 Y852018 Y917554 Y983090 Y9 AG65586 AG131122 AG196658 AG262194 AG327730 AG393266 AG458802 AG524338 AG589874 AG655410 AG720946 AG786482 AG852018 AG917554 AG983090 AG9 AG50 AG18 Y50 AO9 AO50 AW9 AW50 BE9 BE50 BM9 BM50 BU9 BU50 CC9 CC50 CK9 CK50" xr:uid="{DAA831DE-2882-4D8C-A3DE-53E86A882A9F}"/>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Форма 17</vt:lpstr>
      <vt:lpstr>Форма 18</vt:lpstr>
      <vt:lpstr>Форма 19</vt:lpstr>
      <vt:lpstr>OFFER_METHOD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 Ю. Протасова</dc:creator>
  <cp:lastModifiedBy>Татьяна Ю. Протасова</cp:lastModifiedBy>
  <dcterms:created xsi:type="dcterms:W3CDTF">2015-06-05T18:19:34Z</dcterms:created>
  <dcterms:modified xsi:type="dcterms:W3CDTF">2024-05-07T11:55:21Z</dcterms:modified>
</cp:coreProperties>
</file>