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11.15\плановый2$\ЕИАС\2024\Заявлено на 2025 год\ГВС\"/>
    </mc:Choice>
  </mc:AlternateContent>
  <xr:revisionPtr revIDLastSave="0" documentId="13_ncr:1_{D5313795-C96F-487A-A944-09A734B55C7A}" xr6:coauthVersionLast="47" xr6:coauthVersionMax="47" xr10:uidLastSave="{00000000-0000-0000-0000-000000000000}"/>
  <bookViews>
    <workbookView xWindow="-120" yWindow="-120" windowWidth="29040" windowHeight="15720" activeTab="2" xr2:uid="{00000000-000D-0000-FFFF-FFFF00000000}"/>
  </bookViews>
  <sheets>
    <sheet name="Форма 11" sheetId="2" r:id="rId1"/>
    <sheet name="Форма 12" sheetId="3" r:id="rId2"/>
    <sheet name="Форма 13" sheetId="4" r:id="rId3"/>
  </sheets>
  <externalReferences>
    <externalReference r:id="rId4"/>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BLOCK_NOTE_P_TARIFF_A_HOTVSNA">'Форма 13'!$87:$88</definedName>
    <definedName name="BLOCK_NOTE_R_TARIFF_A_HOTVSNA">'Форма 13'!$89:$90</definedName>
    <definedName name="BLOCK_TABLE_P_TARIFF_A_HOTVSNA">'Форма 13'!$26:$30</definedName>
    <definedName name="BLOCK_TABLE_R_TARIFF_A_HOTVSNA">'Форма 13'!$31:$33</definedName>
    <definedName name="code">[1]Инструкция!$B$2</definedName>
    <definedName name="CodeTemplateList">[1]TEHSHEET!$F$46:$F$53</definedName>
    <definedName name="CURRENT_YEAR">[1]TEHSHEET!$G$44</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HOTVSNA_TARIFF_A_HOTVSNA_CS">'Форма 13'!$4:$11</definedName>
    <definedName name="et_HOTVSNA_TARIFF_A_HOTVSNA_DATA_DIFF">'Форма 13'!$7:$8</definedName>
    <definedName name="et_HOTVSNA_TARIFF_A_HOTVSNA_FLAG_DIFF">'Форма 13'!$5:$10</definedName>
    <definedName name="et_HOTVSNA_TARIFF_A_HOTVSNA_GC">'Форма 13'!$6:$9</definedName>
    <definedName name="et_HOTVSNA_TARIFF_A_HOTVSNA_NTAR">'Форма 13'!$2:$13</definedName>
    <definedName name="et_HOTVSNA_TARIFF_A_HOTVSNA_PERIOD_COLOR">'Форма 13'!$AG$7:$AQ$8</definedName>
    <definedName name="et_HOTVSNA_TARIFF_A_HOTVSNA_PERIOD_NOT_COLOR">'Форма 13'!$AG$15:$AQ$16</definedName>
    <definedName name="et_HOTVSNA_TARIFF_A_HOTVSNA_TER">'Форма 13'!$3:$12</definedName>
    <definedName name="et_HOTVSNA_TARIFF_A_HOTVSNA_TN">'Форма 13'!$7:$8</definedName>
    <definedName name="et_OFFER_p1">'Форма 12'!$8:$8</definedName>
    <definedName name="et_OFFER_p1_0">'Форма 12'!$2:$3</definedName>
    <definedName name="et_OFFER_p2">'Форма 12'!$10:$10</definedName>
    <definedName name="et_OFFER_p2_0">'Форма 12'!$5:$6</definedName>
    <definedName name="et_R_B_Purch">'Форма 11'!$2:$2</definedName>
    <definedName name="et_ver_HOTVSNA_TARIFF_A_HOTVSNA">'Форма 13'!$V:$AF</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HOTVSNA_TARIFF_A_HOTVSNA_ADD_HL_COLUMN_MARKER">'Форма 13'!$T$34</definedName>
    <definedName name="HOTVSNA_TARIFF_A_HOTVSNA_DEL_HL_DATA_DIFF_COLUMN_MARKER">'Форма 13'!$R$34</definedName>
    <definedName name="HOTVSNA_TARIFF_A_HOTVSNA_DEL_HL_FLAG_DIFF_COLUMN_MARKER">'Форма 13'!$P$34</definedName>
    <definedName name="HOTVSNA_TARIFF_A_HOTVSNA_DEL_HL_GC_COLUMN_MARKER">'Форма 13'!$Q$34</definedName>
    <definedName name="HOTVSNA_TARIFF_A_HOTVSNA_DELETE_PERIOD_ROW_MARKER">'Форма 13'!$O$35</definedName>
    <definedName name="HOTVSNA_TARIFF_A_HOTVSNA_FLAG_BLOCK_COLUMN_MARKER">'Форма 13'!$L$36</definedName>
    <definedName name="HOTVSNA_TARIFF_A_HOTVSNA_FLAG_BLOCK_ROW_MARKER">'Форма 13'!$O$20</definedName>
    <definedName name="HOTVSNA_TARIFF_A_HOTVSNA_NUM_CS_COLUMN_MARKER">'Форма 13'!$G$36</definedName>
    <definedName name="HOTVSNA_TARIFF_A_HOTVSNA_NUM_DATA_DIFF_COLUMN_MARKER">'Форма 13'!$K$36</definedName>
    <definedName name="HOTVSNA_TARIFF_A_HOTVSNA_NUM_FLAG_DIFF_COLUMN_MARKER">'Форма 13'!$I$36</definedName>
    <definedName name="HOTVSNA_TARIFF_A_HOTVSNA_NUM_GC_COLUMN_MARKER">'Форма 13'!$J$36</definedName>
    <definedName name="HOTVSNA_TARIFF_A_HOTVSNA_NUM_NTAR_COLUMN_MARKER">'Форма 13'!$E$36</definedName>
    <definedName name="HOTVSNA_TARIFF_A_HOTVSNA_NUM_TER_COLUMN_MARKER">'Форма 13'!$F$36</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[1]TEHSHEET!$H$2:$H$8</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tariff_RHEAT">[1]TEHSHEET!$E$19:$E$20</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DPR">'Форма 12'!$L$101</definedName>
    <definedName name="OFFER_METHOD">[1]Предложение!$K$24:$K$99</definedName>
    <definedName name="OFFER_TARIFF_A_1">'Форма 12'!$24:$26</definedName>
    <definedName name="OFFER_TARIFF_A_2">'Форма 12'!$103:$105</definedName>
    <definedName name="OFFER_TARIFF_A_3">'Форма 12'!$180:$182</definedName>
    <definedName name="OFFER_TARIFF_A_4">'Форма 12'!$257:$259</definedName>
    <definedName name="OFFER_TARIFF_A_5">'Форма 12'!$334:$336</definedName>
    <definedName name="OFFER_TARIFF_A_COLDVSNA_1">'Форма 12'!$51:$53</definedName>
    <definedName name="OFFER_TARIFF_A_COLDVSNA_2">'Форма 12'!$130:$132</definedName>
    <definedName name="OFFER_TARIFF_A_COLDVSNA_3">'Форма 12'!$207:$209</definedName>
    <definedName name="OFFER_TARIFF_A_COLDVSNA_4">'Форма 12'!$284:$286</definedName>
    <definedName name="OFFER_TARIFF_A_COLDVSNA_5">'Форма 12'!$361:$363</definedName>
    <definedName name="OFFER_TARIFF_A_HOTVSNA_1">'Форма 12'!$66:$84</definedName>
    <definedName name="OFFER_TARIFF_A_HOTVSNA_2">'Форма 12'!$145:$163</definedName>
    <definedName name="OFFER_TARIFF_A_HOTVSNA_3">'Форма 12'!$222:$240</definedName>
    <definedName name="OFFER_TARIFF_A_HOTVSNA_4">'Форма 12'!$299:$317</definedName>
    <definedName name="OFFER_TARIFF_A_HOTVSNA_5">'Форма 12'!$376:$394</definedName>
    <definedName name="OFFER_TARIFF_A_VOTV_1">'Форма 12'!$91:$93</definedName>
    <definedName name="OFFER_TARIFF_A_VOTV_2">'Форма 12'!$170:$172</definedName>
    <definedName name="OFFER_TARIFF_A_VOTV_3">'Форма 12'!$247:$249</definedName>
    <definedName name="OFFER_TARIFF_A_VOTV_4">'Форма 12'!$324:$326</definedName>
    <definedName name="OFFER_TARIFF_A_VOTV_5">'Форма 12'!$401:$403</definedName>
    <definedName name="OFFER_TARIFF_B_1">'Форма 12'!$27:$29</definedName>
    <definedName name="OFFER_TARIFF_B_2">'Форма 12'!$106:$108</definedName>
    <definedName name="OFFER_TARIFF_B_3">'Форма 12'!$183:$185</definedName>
    <definedName name="OFFER_TARIFF_B_4">'Форма 12'!$260:$262</definedName>
    <definedName name="OFFER_TARIFF_B_5">'Форма 12'!$337:$339</definedName>
    <definedName name="OFFER_TARIFF_B_COLDVSNA_1">'Форма 12'!$54:$56</definedName>
    <definedName name="OFFER_TARIFF_B_COLDVSNA_2">'Форма 12'!$133:$135</definedName>
    <definedName name="OFFER_TARIFF_B_COLDVSNA_3">'Форма 12'!$210:$212</definedName>
    <definedName name="OFFER_TARIFF_B_COLDVSNA_4">'Форма 12'!$287:$289</definedName>
    <definedName name="OFFER_TARIFF_B_COLDVSNA_5">'Форма 12'!$364:$366</definedName>
    <definedName name="OFFER_TARIFF_B_HOTVSNA_1">'Форма 12'!$85:$87</definedName>
    <definedName name="OFFER_TARIFF_B_HOTVSNA_2">'Форма 12'!$164:$166</definedName>
    <definedName name="OFFER_TARIFF_B_HOTVSNA_3">'Форма 12'!$241:$243</definedName>
    <definedName name="OFFER_TARIFF_B_HOTVSNA_4">'Форма 12'!$318:$320</definedName>
    <definedName name="OFFER_TARIFF_B_HOTVSNA_5">'Форма 12'!$395:$397</definedName>
    <definedName name="OFFER_TARIFF_B_VOTV_1">'Форма 12'!$94:$96</definedName>
    <definedName name="OFFER_TARIFF_B_VOTV_2">'Форма 12'!$173:$175</definedName>
    <definedName name="OFFER_TARIFF_B_VOTV_3">'Форма 12'!$250:$252</definedName>
    <definedName name="OFFER_TARIFF_B_VOTV_4">'Форма 12'!$327:$329</definedName>
    <definedName name="OFFER_TARIFF_B_VOTV_5">'Форма 12'!$404:$406</definedName>
    <definedName name="OFFER_TARIFF_C_1">'Форма 12'!$30:$32</definedName>
    <definedName name="OFFER_TARIFF_C_2">'Форма 12'!$109:$111</definedName>
    <definedName name="OFFER_TARIFF_C_3">'Форма 12'!$186:$188</definedName>
    <definedName name="OFFER_TARIFF_C_4">'Форма 12'!$263:$265</definedName>
    <definedName name="OFFER_TARIFF_C_5">'Форма 12'!$340:$342</definedName>
    <definedName name="OFFER_TARIFF_C_COLDVSNA_1">'Форма 12'!$57:$59</definedName>
    <definedName name="OFFER_TARIFF_C_COLDVSNA_2">'Форма 12'!$136:$138</definedName>
    <definedName name="OFFER_TARIFF_C_COLDVSNA_3">'Форма 12'!$213:$215</definedName>
    <definedName name="OFFER_TARIFF_C_COLDVSNA_4">'Форма 12'!$290:$292</definedName>
    <definedName name="OFFER_TARIFF_C_COLDVSNA_5">'Форма 12'!$367:$369</definedName>
    <definedName name="OFFER_TARIFF_C_HOTVSNA_1">'Форма 12'!$88:$90</definedName>
    <definedName name="OFFER_TARIFF_C_HOTVSNA_2">'Форма 12'!$167:$169</definedName>
    <definedName name="OFFER_TARIFF_C_HOTVSNA_3">'Форма 12'!$244:$246</definedName>
    <definedName name="OFFER_TARIFF_C_HOTVSNA_4">'Форма 12'!$321:$323</definedName>
    <definedName name="OFFER_TARIFF_C_HOTVSNA_5">'Форма 12'!$398:$400</definedName>
    <definedName name="OFFER_TARIFF_C_VOTV_1">'Форма 12'!$97:$99</definedName>
    <definedName name="OFFER_TARIFF_C_VOTV_2">'Форма 12'!$176:$178</definedName>
    <definedName name="OFFER_TARIFF_C_VOTV_3">'Форма 12'!$253:$255</definedName>
    <definedName name="OFFER_TARIFF_C_VOTV_4">'Форма 12'!$330:$332</definedName>
    <definedName name="OFFER_TARIFF_C_VOTV_5">'Форма 12'!$407:$409</definedName>
    <definedName name="OFFER_TARIFF_D_1">'Форма 12'!$33:$35</definedName>
    <definedName name="OFFER_TARIFF_D_2">'Форма 12'!$112:$114</definedName>
    <definedName name="OFFER_TARIFF_D_3">'Форма 12'!$189:$191</definedName>
    <definedName name="OFFER_TARIFF_D_4">'Форма 12'!$266:$268</definedName>
    <definedName name="OFFER_TARIFF_D_5">'Форма 12'!$343:$345</definedName>
    <definedName name="OFFER_TARIFF_D_COLDVSNA_1">'Форма 12'!$60:$62</definedName>
    <definedName name="OFFER_TARIFF_D_COLDVSNA_2">'Форма 12'!$139:$141</definedName>
    <definedName name="OFFER_TARIFF_D_COLDVSNA_3">'Форма 12'!$216:$218</definedName>
    <definedName name="OFFER_TARIFF_D_COLDVSNA_4">'Форма 12'!$293:$295</definedName>
    <definedName name="OFFER_TARIFF_D_COLDVSNA_5">'Форма 12'!$370:$372</definedName>
    <definedName name="OFFER_TARIFF_E_COLDVSNA_1">'Форма 12'!$63:$65</definedName>
    <definedName name="OFFER_TARIFF_E_COLDVSNA_2">'Форма 12'!$142:$144</definedName>
    <definedName name="OFFER_TARIFF_E_COLDVSNA_3">'Форма 12'!$219:$221</definedName>
    <definedName name="OFFER_TARIFF_E_COLDVSNA_4">'Форма 12'!$296:$298</definedName>
    <definedName name="OFFER_TARIFF_E_COLDVSNA_5">'Форма 12'!$373:$375</definedName>
    <definedName name="OFFER_TARIFF_E1_1">'Форма 12'!$36:$38</definedName>
    <definedName name="OFFER_TARIFF_E1_2">'Форма 12'!$115:$117</definedName>
    <definedName name="OFFER_TARIFF_E1_3">'Форма 12'!$192:$194</definedName>
    <definedName name="OFFER_TARIFF_E1_4">'Форма 12'!$269:$271</definedName>
    <definedName name="OFFER_TARIFF_E1_5">'Форма 12'!$346:$348</definedName>
    <definedName name="OFFER_TARIFF_E2_1">'Форма 12'!$39:$41</definedName>
    <definedName name="OFFER_TARIFF_E2_2">'Форма 12'!$118:$120</definedName>
    <definedName name="OFFER_TARIFF_E2_3">'Форма 12'!$195:$197</definedName>
    <definedName name="OFFER_TARIFF_E2_4">'Форма 12'!$272:$274</definedName>
    <definedName name="OFFER_TARIFF_E2_5">'Форма 12'!$349:$351</definedName>
    <definedName name="OFFER_TARIFF_F_1">'Форма 12'!$42:$44</definedName>
    <definedName name="OFFER_TARIFF_F_2">'Форма 12'!$121:$123</definedName>
    <definedName name="OFFER_TARIFF_F_3">'Форма 12'!$198:$200</definedName>
    <definedName name="OFFER_TARIFF_F_4">'Форма 12'!$275:$277</definedName>
    <definedName name="OFFER_TARIFF_F_5">'Форма 12'!$352:$354</definedName>
    <definedName name="OFFER_TARIFF_G_1">'Форма 12'!$45:$47</definedName>
    <definedName name="OFFER_TARIFF_G_2">'Форма 12'!$124:$126</definedName>
    <definedName name="OFFER_TARIFF_G_3">'Форма 12'!$201:$203</definedName>
    <definedName name="OFFER_TARIFF_G_4">'Форма 12'!$278:$280</definedName>
    <definedName name="OFFER_TARIFF_G_5">'Форма 12'!$355:$357</definedName>
    <definedName name="OFFER_TARIFF_H_1">'Форма 12'!$48:$50</definedName>
    <definedName name="org">[1]Титульный!$F$31</definedName>
    <definedName name="ORG_INFO_NAME_FORM">[1]DATA_FORMS!$C$4</definedName>
    <definedName name="ORG_INFO_P_NOTE_MAIN">[1]DATA_NPA!$N$3</definedName>
    <definedName name="ORG_VD_NAME_FORM">[1]DATA_FORMS!$C$31</definedName>
    <definedName name="pDel_R_B_Purch">'Форма 11'!$C$13:$C$14</definedName>
    <definedName name="PeriodIsEmptyList">[1]TEHSHEET!$I$46:$I$53</definedName>
    <definedName name="pIns_PT_VTAR_A_COLDVSNA_OFFER_1">'Форма 12'!$G$53</definedName>
    <definedName name="pIns_PT_VTAR_A_COLDVSNA_OFFER_2">'Форма 12'!$G$132</definedName>
    <definedName name="pIns_PT_VTAR_A_COLDVSNA_OFFER_3">'Форма 12'!$G$209</definedName>
    <definedName name="pIns_PT_VTAR_A_COLDVSNA_OFFER_4">'Форма 12'!$G$286</definedName>
    <definedName name="pIns_PT_VTAR_A_COLDVSNA_OFFER_5">'Форма 12'!$G$363</definedName>
    <definedName name="pIns_PT_VTAR_A_COLDVSNA_OFFER5">'Форма 12'!$G$363</definedName>
    <definedName name="pIns_PT_VTAR_A_HOTVSNA">'Форма 13'!$T$86</definedName>
    <definedName name="pIns_PT_VTAR_A_HOTVSNA_OFFER_1">'Форма 12'!$G$84</definedName>
    <definedName name="pIns_PT_VTAR_A_HOTVSNA_OFFER_2">'Форма 12'!$G$163</definedName>
    <definedName name="pIns_PT_VTAR_A_HOTVSNA_OFFER_3">'Форма 12'!$G$240</definedName>
    <definedName name="pIns_PT_VTAR_A_HOTVSNA_OFFER_4">'Форма 12'!$G$317</definedName>
    <definedName name="pIns_PT_VTAR_A_HOTVSNA_OFFER_5">'Форма 12'!$G$394</definedName>
    <definedName name="pIns_PT_VTAR_A_OFFER_1">'Форма 12'!$G$26</definedName>
    <definedName name="pIns_PT_VTAR_A_OFFER_2">'Форма 12'!$G$105</definedName>
    <definedName name="pIns_PT_VTAR_A_OFFER_3">'Форма 12'!$G$182</definedName>
    <definedName name="pIns_PT_VTAR_A_OFFER_4">'Форма 12'!$G$259</definedName>
    <definedName name="pIns_PT_VTAR_A_OFFER_5">'Форма 12'!$G$336</definedName>
    <definedName name="pIns_PT_VTAR_A_VOTV_OFFER_1">'Форма 12'!$G$93</definedName>
    <definedName name="pIns_PT_VTAR_A_VOTV_OFFER_2">'Форма 12'!$G$172</definedName>
    <definedName name="pIns_PT_VTAR_A_VOTV_OFFER_3">'Форма 12'!$G$249</definedName>
    <definedName name="pIns_PT_VTAR_A_VOTV_OFFER_4">'Форма 12'!$G$326</definedName>
    <definedName name="pIns_PT_VTAR_A_VOTV_OFFER_5">'Форма 12'!$G$403</definedName>
    <definedName name="pIns_PT_VTAR_B_COLDVSNA_OFFER_1">'Форма 12'!$G$56</definedName>
    <definedName name="pIns_PT_VTAR_B_COLDVSNA_OFFER_2">'Форма 12'!$G$135</definedName>
    <definedName name="pIns_PT_VTAR_B_COLDVSNA_OFFER_3">'Форма 12'!$G$212</definedName>
    <definedName name="pIns_PT_VTAR_B_COLDVSNA_OFFER_4">'Форма 12'!$G$289</definedName>
    <definedName name="pIns_PT_VTAR_B_COLDVSNA_OFFER_5">'Форма 12'!$G$366</definedName>
    <definedName name="pIns_PT_VTAR_B_HOTVSNA_OFFER_1">'Форма 12'!$G$87</definedName>
    <definedName name="pIns_PT_VTAR_B_HOTVSNA_OFFER_2">'Форма 12'!$G$166</definedName>
    <definedName name="pIns_PT_VTAR_B_HOTVSNA_OFFER_3">'Форма 12'!$G$243</definedName>
    <definedName name="pIns_PT_VTAR_B_HOTVSNA_OFFER_4">'Форма 12'!$G$320</definedName>
    <definedName name="pIns_PT_VTAR_B_HOTVSNA_OFFER_5">'Форма 12'!$G$397</definedName>
    <definedName name="pIns_PT_VTAR_B_OFFER_1">'Форма 12'!$G$29</definedName>
    <definedName name="pIns_PT_VTAR_B_OFFER_2">'Форма 12'!$G$108</definedName>
    <definedName name="pIns_PT_VTAR_B_OFFER_3">'Форма 12'!$G$185</definedName>
    <definedName name="pIns_PT_VTAR_B_OFFER_4">'Форма 12'!$G$262</definedName>
    <definedName name="pIns_PT_VTAR_B_OFFER_5">'Форма 12'!$G$339</definedName>
    <definedName name="pIns_PT_VTAR_B_VOTV_OFFER_1">'Форма 12'!$G$96</definedName>
    <definedName name="pIns_PT_VTAR_B_VOTV_OFFER_2">'Форма 12'!$G$175</definedName>
    <definedName name="pIns_PT_VTAR_B_VOTV_OFFER_3">'Форма 12'!$G$252</definedName>
    <definedName name="pIns_PT_VTAR_B_VOTV_OFFER_4">'Форма 12'!$G$329</definedName>
    <definedName name="pIns_PT_VTAR_B_VOTV_OFFER_5">'Форма 12'!$G$406</definedName>
    <definedName name="pIns_PT_VTAR_C_COLDVSNA_OFFER_1">'Форма 12'!$G$59</definedName>
    <definedName name="pIns_PT_VTAR_C_COLDVSNA_OFFER_2">'Форма 12'!$G$138</definedName>
    <definedName name="pIns_PT_VTAR_C_COLDVSNA_OFFER_3">'Форма 12'!$G$215</definedName>
    <definedName name="pIns_PT_VTAR_C_COLDVSNA_OFFER_4">'Форма 12'!$G$292</definedName>
    <definedName name="pIns_PT_VTAR_C_COLDVSNA_OFFER_5">'Форма 12'!$G$369</definedName>
    <definedName name="pIns_PT_VTAR_C_HOTVSNA_OFFER_1">'Форма 12'!$G$90</definedName>
    <definedName name="pIns_PT_VTAR_C_HOTVSNA_OFFER_2">'Форма 12'!$G$169</definedName>
    <definedName name="pIns_PT_VTAR_C_HOTVSNA_OFFER_3">'Форма 12'!$G$246</definedName>
    <definedName name="pIns_PT_VTAR_C_HOTVSNA_OFFER_4">'Форма 12'!$G$323</definedName>
    <definedName name="pIns_PT_VTAR_C_HOTVSNA_OFFER_5">'Форма 12'!$G$400</definedName>
    <definedName name="pIns_PT_VTAR_C_OFFER_1">'Форма 12'!$G$32</definedName>
    <definedName name="pIns_PT_VTAR_C_OFFER_2">'Форма 12'!$G$111</definedName>
    <definedName name="pIns_PT_VTAR_C_OFFER_3">'Форма 12'!$G$188</definedName>
    <definedName name="pIns_PT_VTAR_C_OFFER_4">'Форма 12'!$G$265</definedName>
    <definedName name="pIns_PT_VTAR_C_OFFER_5">'Форма 12'!$G$342</definedName>
    <definedName name="pIns_PT_VTAR_C_VOTV_OFFER_1">'Форма 12'!$G$99</definedName>
    <definedName name="pIns_PT_VTAR_C_VOTV_OFFER_2">'Форма 12'!$G$178</definedName>
    <definedName name="pIns_PT_VTAR_C_VOTV_OFFER_3">'Форма 12'!$G$255</definedName>
    <definedName name="pIns_PT_VTAR_C_VOTV_OFFER_4">'Форма 12'!$G$332</definedName>
    <definedName name="pIns_PT_VTAR_C_VOTV_OFFER_5">'Форма 12'!$G$409</definedName>
    <definedName name="pIns_PT_VTAR_D_COLDVSNA_OFFER_1">'Форма 12'!$G$62</definedName>
    <definedName name="pIns_PT_VTAR_D_COLDVSNA_OFFER_2">'Форма 12'!$G$141</definedName>
    <definedName name="pIns_PT_VTAR_D_COLDVSNA_OFFER_3">'Форма 12'!$G$218</definedName>
    <definedName name="pIns_PT_VTAR_D_COLDVSNA_OFFER_4">'Форма 12'!$G$295</definedName>
    <definedName name="pIns_PT_VTAR_D_COLDVSNA_OFFER_5">'Форма 12'!$G$372</definedName>
    <definedName name="pIns_PT_VTAR_D_OFFER_1">'Форма 12'!$G$35</definedName>
    <definedName name="pIns_PT_VTAR_D_OFFER_2">'Форма 12'!$G$114</definedName>
    <definedName name="pIns_PT_VTAR_D_OFFER_3">'Форма 12'!$G$191</definedName>
    <definedName name="pIns_PT_VTAR_D_OFFER_4">'Форма 12'!$G$268</definedName>
    <definedName name="pIns_PT_VTAR_D_OFFER_5">'Форма 12'!$G$345</definedName>
    <definedName name="pIns_PT_VTAR_E_COLDVSNA_OFFER_1">'Форма 12'!$G$65</definedName>
    <definedName name="pIns_PT_VTAR_E_COLDVSNA_OFFER_2">'Форма 12'!$G$144</definedName>
    <definedName name="pIns_PT_VTAR_E_COLDVSNA_OFFER_3">'Форма 12'!$G$221</definedName>
    <definedName name="pIns_PT_VTAR_E_COLDVSNA_OFFER_4">'Форма 12'!$G$298</definedName>
    <definedName name="pIns_PT_VTAR_E_COLDVSNA_OFFER_5">'Форма 12'!$G$375</definedName>
    <definedName name="pIns_PT_VTAR_E1_OFFER_1">'Форма 12'!$G$38</definedName>
    <definedName name="pIns_PT_VTAR_E1_OFFER_2">'Форма 12'!$G$117</definedName>
    <definedName name="pIns_PT_VTAR_E1_OFFER_3">'Форма 12'!$G$194</definedName>
    <definedName name="pIns_PT_VTAR_E1_OFFER_4">'Форма 12'!$G$271</definedName>
    <definedName name="pIns_PT_VTAR_E1_OFFER_5">'Форма 12'!$G$348</definedName>
    <definedName name="pIns_PT_VTAR_E2_OFFER_1">'Форма 12'!$G$41</definedName>
    <definedName name="pIns_PT_VTAR_E2_OFFER_2">'Форма 12'!$G$120</definedName>
    <definedName name="pIns_PT_VTAR_E2_OFFER_3">'Форма 12'!$G$197</definedName>
    <definedName name="pIns_PT_VTAR_E2_OFFER_4">'Форма 12'!$G$274</definedName>
    <definedName name="pIns_PT_VTAR_E2_OFFER_5">'Форма 12'!$G$351</definedName>
    <definedName name="pIns_PT_VTAR_F_OFFER_1">'Форма 12'!$G$44</definedName>
    <definedName name="pIns_PT_VTAR_F_OFFER_2">'Форма 12'!$G$123</definedName>
    <definedName name="pIns_PT_VTAR_F_OFFER_3">'Форма 12'!$G$200</definedName>
    <definedName name="pIns_PT_VTAR_F_OFFER_4">'Форма 12'!$G$277</definedName>
    <definedName name="pIns_PT_VTAR_F_OFFER_5">'Форма 12'!$G$354</definedName>
    <definedName name="pIns_PT_VTAR_G_OFFER_1">'Форма 12'!$G$47</definedName>
    <definedName name="pIns_PT_VTAR_G_OFFER_2">'Форма 12'!$G$126</definedName>
    <definedName name="pIns_PT_VTAR_G_OFFER_3">'Форма 12'!$G$203</definedName>
    <definedName name="pIns_PT_VTAR_G_OFFER_4">'Форма 12'!$G$280</definedName>
    <definedName name="pIns_PT_VTAR_G_OFFER_5">'Форма 12'!$G$357</definedName>
    <definedName name="pIns_PT_VTAR_H_OFFER_1">'Форма 12'!$G$50</definedName>
    <definedName name="pIns_PT_VTAR_H_OFFER_2">'Форма 12'!$G$129</definedName>
    <definedName name="pIns_PT_VTAR_H_OFFER_3">'Форма 12'!$G$206</definedName>
    <definedName name="pIns_PT_VTAR_H_OFFER_4">'Форма 12'!$G$283</definedName>
    <definedName name="pIns_PT_VTAR_H_OFFER_5">'Форма 12'!$G$360</definedName>
    <definedName name="pIns_R_B_Purch_1">'Форма 11'!$E$14</definedName>
    <definedName name="pIns_ver_HOTVSNA_TARIFF_A_HOTVSNA">'Форма 13'!$EM$37</definedName>
    <definedName name="PROCEDURE_TC_NAME_FORM">[1]DATA_FORMS!$C$30</definedName>
    <definedName name="pt_cs_14">'Форма 13'!$44:$55</definedName>
    <definedName name="pt_cs_30">'Форма 13'!$60:$71</definedName>
    <definedName name="pt_cs_31">'Форма 13'!$76:$83</definedName>
    <definedName name="PT_DIFFERENTIATION_CS">'[1]Перечень тарифов'!$AL$12:$AL$145</definedName>
    <definedName name="PT_DIFFERENTIATION_CS_ID">'[1]Перечень тарифов'!$AF$12:$AF$145</definedName>
    <definedName name="PT_DIFFERENTIATION_IST_TE">'[1]Перечень тарифов'!$AM$12:$AM$145</definedName>
    <definedName name="PT_DIFFERENTIATION_IST_TE_ID">'[1]Перечень тарифов'!$AG$12:$AG$145</definedName>
    <definedName name="PT_DIFFERENTIATION_NTAR">'[1]Перечень тарифов'!$AJ$12:$AJ$145</definedName>
    <definedName name="PT_DIFFERENTIATION_NTAR_ID">'[1]Перечень тарифов'!$AD$12:$AD$145</definedName>
    <definedName name="PT_DIFFERENTIATION_NUM_CS">'[1]Перечень тарифов'!$AP$12:$AP$145</definedName>
    <definedName name="PT_DIFFERENTIATION_NUM_IST_TE">'[1]Перечень тарифов'!$AQ$12:$AQ$145</definedName>
    <definedName name="PT_DIFFERENTIATION_NUM_NTAR">'[1]Перечень тарифов'!$AN$12:$AN$145</definedName>
    <definedName name="PT_DIFFERENTIATION_NUM_TER">'[1]Перечень тарифов'!$AO$12:$AO$145</definedName>
    <definedName name="PT_DIFFERENTIATION_TER">'[1]Перечень тарифов'!$AK$12:$AK$145</definedName>
    <definedName name="PT_DIFFERENTIATION_TER_ID">'[1]Перечень тарифов'!$AE$12:$AE$145</definedName>
    <definedName name="PT_DIFFERENTIATION_VTAR">'[1]Перечень тарифов'!$AH$12:$AH$145</definedName>
    <definedName name="PT_DIFFERENTIATION_VTAR_ID">'[1]Перечень тарифов'!$AC$12:$AC$145</definedName>
    <definedName name="pt_ntar_14">'Форма 13'!$42:$57</definedName>
    <definedName name="pt_ntar_30">'Форма 13'!$58:$73</definedName>
    <definedName name="pt_ntar_301">'Форма 13'!$74:$85</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14">'Форма 13'!$43:$56</definedName>
    <definedName name="pt_ter_30">'Форма 13'!$59:$72</definedName>
    <definedName name="pt_ter_31">'Форма 13'!$75:$84</definedName>
    <definedName name="PURCH_NAME_FORM">[1]DATA_FORMS!$C$29</definedName>
    <definedName name="QRE_METHOD_LIST">[1]TEHSHEET!$AZ$8:$AZ$10</definedName>
    <definedName name="QUARTER">[1]TEHSHEET!$F$2:$F$5</definedName>
    <definedName name="R_OFFER_ADD_PERIOD_HL_COLUMN_MARKER">'Форма 12'!$I$12</definedName>
    <definedName name="R_OFFER_CHANGE_HL_COLUMN_MARKER">'Форма 12'!$K$12</definedName>
    <definedName name="R_OFFER_DEL_HL_COLUMN_MARKER">'Форма 12'!$H$12</definedName>
    <definedName name="R_OFFER_FLAG_HL_COLUMN_MARKER">'Форма 12'!$C$12</definedName>
    <definedName name="region_name">[1]Титульный!$F$7</definedName>
    <definedName name="ROIV_INFO_COMMENT">[1]TEHSHEET!$BA$97:$BA$103</definedName>
    <definedName name="ROIV_INFO_LIST">[1]TEHSHEET!$AZ$97:$AZ$103</definedName>
    <definedName name="ROIV_INFO_NAME">'[1]Орган регулирования'!$F$12</definedName>
    <definedName name="StartDateList">[1]TEHSHEET!$G$46:$G$53</definedName>
    <definedName name="tblEnd_1_OFFER">'Форма 12'!$L$410</definedName>
    <definedName name="tblEnd_1_R_B_Purch">'Форма 11'!$G$15</definedName>
    <definedName name="tblEnd_1_R_Offer">'Форма 12'!$L$410</definedName>
    <definedName name="tblEnd_1_TARIFF_A_HOTVSNA">'Форма 13'!$EM$87</definedName>
    <definedName name="tblStart_1_OFFER">'Форма 12'!$H$22</definedName>
    <definedName name="tblStart_1_R_B_Purch">'Форма 11'!$F$10</definedName>
    <definedName name="tblStart_1_R_Offer">'Форма 12'!$H$22</definedName>
    <definedName name="tblStart_1_TARIFF_A_HOTVSNA">'Форма 13'!$AG$42</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ITLE_STRUCTURE_INFO_ROIV">[1]Титульный!$F$9</definedName>
    <definedName name="TITLE_TYPE_ORG">[1]Титульный!$F$36</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[1]TEHSHEET!$AZ$106:$AZ$108</definedName>
    <definedName name="VD_ID_LIST">[1]REESTR_VED!$A$2:$A$4</definedName>
    <definedName name="VD_NAME_LIST">[1]REESTR_VED!$B$2:$B$4</definedName>
    <definedName name="version">[1]Инструкция!$B$3</definedName>
    <definedName name="year_list">[1]TEHSHEET!$C$2:$C$6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Q86" i="4" l="1"/>
  <c r="EQ85" i="4"/>
  <c r="EQ84" i="4"/>
  <c r="EQ83" i="4"/>
  <c r="EQ82" i="4"/>
  <c r="EQ81" i="4"/>
  <c r="EQ80" i="4"/>
  <c r="EQ79" i="4"/>
  <c r="EO79" i="4"/>
  <c r="EN79" i="4"/>
  <c r="EQ78" i="4"/>
  <c r="EQ77" i="4"/>
  <c r="EQ76" i="4"/>
  <c r="AG76" i="4"/>
  <c r="S76" i="4"/>
  <c r="I77" i="4" s="1"/>
  <c r="EQ75" i="4"/>
  <c r="AG75" i="4"/>
  <c r="S75" i="4"/>
  <c r="EQ74" i="4"/>
  <c r="EN74" i="4"/>
  <c r="AG74" i="4"/>
  <c r="S74" i="4"/>
  <c r="EQ73" i="4"/>
  <c r="EQ72" i="4"/>
  <c r="EQ71" i="4"/>
  <c r="EQ70" i="4"/>
  <c r="EQ69" i="4"/>
  <c r="EQ68" i="4"/>
  <c r="EQ67" i="4"/>
  <c r="EO67" i="4"/>
  <c r="EN67" i="4"/>
  <c r="EQ66" i="4"/>
  <c r="EQ65" i="4"/>
  <c r="EQ64" i="4"/>
  <c r="EQ63" i="4"/>
  <c r="EO63" i="4"/>
  <c r="EN63" i="4"/>
  <c r="EQ62" i="4"/>
  <c r="EQ61" i="4"/>
  <c r="EQ60" i="4"/>
  <c r="AG60" i="4"/>
  <c r="S60" i="4"/>
  <c r="I61" i="4" s="1"/>
  <c r="EQ59" i="4"/>
  <c r="AG59" i="4"/>
  <c r="S59" i="4"/>
  <c r="EQ58" i="4"/>
  <c r="EN58" i="4"/>
  <c r="AG58" i="4"/>
  <c r="S58" i="4"/>
  <c r="EQ57" i="4"/>
  <c r="EQ56" i="4"/>
  <c r="EQ55" i="4"/>
  <c r="EQ54" i="4"/>
  <c r="EQ53" i="4"/>
  <c r="EQ52" i="4"/>
  <c r="EQ51" i="4"/>
  <c r="EO51" i="4"/>
  <c r="EN51" i="4"/>
  <c r="EQ50" i="4"/>
  <c r="EQ49" i="4"/>
  <c r="EQ48" i="4"/>
  <c r="EQ47" i="4"/>
  <c r="EO47" i="4"/>
  <c r="EN47" i="4"/>
  <c r="EQ46" i="4"/>
  <c r="EQ45" i="4"/>
  <c r="EQ44" i="4"/>
  <c r="AG44" i="4"/>
  <c r="S44" i="4"/>
  <c r="I45" i="4" s="1"/>
  <c r="EQ43" i="4"/>
  <c r="AG43" i="4"/>
  <c r="S43" i="4"/>
  <c r="EQ42" i="4"/>
  <c r="EN42" i="4"/>
  <c r="AG42" i="4"/>
  <c r="S42" i="4"/>
  <c r="EI41" i="4"/>
  <c r="EJ41" i="4" s="1"/>
  <c r="EL41" i="4" s="1"/>
  <c r="EM41" i="4" s="1"/>
  <c r="EN41" i="4" s="1"/>
  <c r="DX41" i="4"/>
  <c r="DY41" i="4" s="1"/>
  <c r="EA41" i="4" s="1"/>
  <c r="EB41" i="4" s="1"/>
  <c r="DN41" i="4"/>
  <c r="DP41" i="4" s="1"/>
  <c r="DQ41" i="4" s="1"/>
  <c r="DM41" i="4"/>
  <c r="DB41" i="4"/>
  <c r="DC41" i="4" s="1"/>
  <c r="DE41" i="4" s="1"/>
  <c r="DF41" i="4" s="1"/>
  <c r="CR41" i="4"/>
  <c r="CT41" i="4" s="1"/>
  <c r="CU41" i="4" s="1"/>
  <c r="CQ41" i="4"/>
  <c r="CF41" i="4"/>
  <c r="CG41" i="4" s="1"/>
  <c r="CI41" i="4" s="1"/>
  <c r="CJ41" i="4" s="1"/>
  <c r="BU41" i="4"/>
  <c r="BV41" i="4" s="1"/>
  <c r="BX41" i="4" s="1"/>
  <c r="BY41" i="4" s="1"/>
  <c r="BJ41" i="4"/>
  <c r="BK41" i="4" s="1"/>
  <c r="BM41" i="4" s="1"/>
  <c r="BN41" i="4" s="1"/>
  <c r="AZ41" i="4"/>
  <c r="BB41" i="4" s="1"/>
  <c r="BC41" i="4" s="1"/>
  <c r="AY41" i="4"/>
  <c r="AM41" i="4"/>
  <c r="AN41" i="4" s="1"/>
  <c r="AO41" i="4" s="1"/>
  <c r="AQ41" i="4" s="1"/>
  <c r="AR41" i="4" s="1"/>
  <c r="AC41" i="4"/>
  <c r="AD41" i="4" s="1"/>
  <c r="AF41" i="4" s="1"/>
  <c r="AG41" i="4" s="1"/>
  <c r="U41" i="4"/>
  <c r="V41" i="4" s="1"/>
  <c r="EB33" i="4"/>
  <c r="DQ33" i="4"/>
  <c r="DF33" i="4"/>
  <c r="CU33" i="4"/>
  <c r="CJ33" i="4"/>
  <c r="BY33" i="4"/>
  <c r="BN33" i="4"/>
  <c r="BC33" i="4"/>
  <c r="AR33" i="4"/>
  <c r="AG33" i="4"/>
  <c r="V33" i="4"/>
  <c r="EB32" i="4"/>
  <c r="DQ32" i="4"/>
  <c r="DF32" i="4"/>
  <c r="CU32" i="4"/>
  <c r="CJ32" i="4"/>
  <c r="BY32" i="4"/>
  <c r="BN32" i="4"/>
  <c r="BC32" i="4"/>
  <c r="AR32" i="4"/>
  <c r="AG32" i="4"/>
  <c r="V32" i="4"/>
  <c r="EB30" i="4"/>
  <c r="DQ30" i="4"/>
  <c r="DF30" i="4"/>
  <c r="CU30" i="4"/>
  <c r="CJ30" i="4"/>
  <c r="BY30" i="4"/>
  <c r="BN30" i="4"/>
  <c r="BC30" i="4"/>
  <c r="AR30" i="4"/>
  <c r="AG30" i="4"/>
  <c r="V30" i="4"/>
  <c r="EB29" i="4"/>
  <c r="DQ29" i="4"/>
  <c r="DF29" i="4"/>
  <c r="CU29" i="4"/>
  <c r="CJ29" i="4"/>
  <c r="BY29" i="4"/>
  <c r="BN29" i="4"/>
  <c r="BC29" i="4"/>
  <c r="AR29" i="4"/>
  <c r="AG29" i="4"/>
  <c r="V29" i="4"/>
  <c r="EB28" i="4"/>
  <c r="DQ28" i="4"/>
  <c r="DF28" i="4"/>
  <c r="CU28" i="4"/>
  <c r="CJ28" i="4"/>
  <c r="BY28" i="4"/>
  <c r="BN28" i="4"/>
  <c r="BC28" i="4"/>
  <c r="AR28" i="4"/>
  <c r="AG28" i="4"/>
  <c r="V28" i="4"/>
  <c r="EB27" i="4"/>
  <c r="DQ27" i="4"/>
  <c r="DF27" i="4"/>
  <c r="CU27" i="4"/>
  <c r="CJ27" i="4"/>
  <c r="BY27" i="4"/>
  <c r="BN27" i="4"/>
  <c r="BC27" i="4"/>
  <c r="AR27" i="4"/>
  <c r="AG27" i="4"/>
  <c r="V27" i="4"/>
  <c r="S25" i="4"/>
  <c r="S24" i="4"/>
  <c r="EQ13" i="4"/>
  <c r="EQ12" i="4"/>
  <c r="EQ11" i="4"/>
  <c r="EQ10" i="4"/>
  <c r="EQ9" i="4"/>
  <c r="EQ8" i="4"/>
  <c r="EQ7" i="4"/>
  <c r="EO7" i="4"/>
  <c r="EN7" i="4"/>
  <c r="EQ6" i="4"/>
  <c r="EQ5" i="4"/>
  <c r="EQ4" i="4"/>
  <c r="AG4" i="4"/>
  <c r="S4" i="4"/>
  <c r="I5" i="4" s="1"/>
  <c r="EQ3" i="4"/>
  <c r="AG3" i="4"/>
  <c r="S3" i="4"/>
  <c r="EQ2" i="4"/>
  <c r="EN2" i="4"/>
  <c r="AG2" i="4"/>
  <c r="S2" i="4"/>
  <c r="G407" i="3"/>
  <c r="F407" i="3"/>
  <c r="G404" i="3"/>
  <c r="F404" i="3"/>
  <c r="G401" i="3"/>
  <c r="F401" i="3"/>
  <c r="G398" i="3"/>
  <c r="F398" i="3"/>
  <c r="G395" i="3"/>
  <c r="F395" i="3"/>
  <c r="G388" i="3"/>
  <c r="G382" i="3"/>
  <c r="G376" i="3"/>
  <c r="F376" i="3"/>
  <c r="G373" i="3"/>
  <c r="F373" i="3"/>
  <c r="G370" i="3"/>
  <c r="F370" i="3"/>
  <c r="G367" i="3"/>
  <c r="F367" i="3"/>
  <c r="G364" i="3"/>
  <c r="F364" i="3"/>
  <c r="G361" i="3"/>
  <c r="F361" i="3"/>
  <c r="G358" i="3"/>
  <c r="F358" i="3"/>
  <c r="G355" i="3"/>
  <c r="F355" i="3"/>
  <c r="G352" i="3"/>
  <c r="F352" i="3"/>
  <c r="G349" i="3"/>
  <c r="F349" i="3"/>
  <c r="G346" i="3"/>
  <c r="F346" i="3"/>
  <c r="G343" i="3"/>
  <c r="F343" i="3"/>
  <c r="G340" i="3"/>
  <c r="F340" i="3"/>
  <c r="G337" i="3"/>
  <c r="F337" i="3"/>
  <c r="M334" i="3"/>
  <c r="G334" i="3"/>
  <c r="F334" i="3"/>
  <c r="F333" i="3"/>
  <c r="G330" i="3"/>
  <c r="F330" i="3"/>
  <c r="G327" i="3"/>
  <c r="F327" i="3"/>
  <c r="G324" i="3"/>
  <c r="F324" i="3"/>
  <c r="G321" i="3"/>
  <c r="F321" i="3"/>
  <c r="G318" i="3"/>
  <c r="F318" i="3"/>
  <c r="G311" i="3"/>
  <c r="G305" i="3"/>
  <c r="G299" i="3"/>
  <c r="F299" i="3"/>
  <c r="G296" i="3"/>
  <c r="F296" i="3"/>
  <c r="G293" i="3"/>
  <c r="F293" i="3"/>
  <c r="G290" i="3"/>
  <c r="F290" i="3"/>
  <c r="G287" i="3"/>
  <c r="F287" i="3"/>
  <c r="G284" i="3"/>
  <c r="F284" i="3"/>
  <c r="G281" i="3"/>
  <c r="F281" i="3"/>
  <c r="G278" i="3"/>
  <c r="F278" i="3"/>
  <c r="G275" i="3"/>
  <c r="F275" i="3"/>
  <c r="G272" i="3"/>
  <c r="F272" i="3"/>
  <c r="G269" i="3"/>
  <c r="F269" i="3"/>
  <c r="G266" i="3"/>
  <c r="F266" i="3"/>
  <c r="G263" i="3"/>
  <c r="F263" i="3"/>
  <c r="G260" i="3"/>
  <c r="F260" i="3"/>
  <c r="M257" i="3"/>
  <c r="G257" i="3"/>
  <c r="F257" i="3"/>
  <c r="F256" i="3"/>
  <c r="G253" i="3"/>
  <c r="F253" i="3"/>
  <c r="G250" i="3"/>
  <c r="F250" i="3"/>
  <c r="G247" i="3"/>
  <c r="F247" i="3"/>
  <c r="G244" i="3"/>
  <c r="F244" i="3"/>
  <c r="G241" i="3"/>
  <c r="F241" i="3"/>
  <c r="G234" i="3"/>
  <c r="G228" i="3"/>
  <c r="G222" i="3"/>
  <c r="F222" i="3"/>
  <c r="G219" i="3"/>
  <c r="F219" i="3"/>
  <c r="G216" i="3"/>
  <c r="F216" i="3"/>
  <c r="G213" i="3"/>
  <c r="F213" i="3"/>
  <c r="G210" i="3"/>
  <c r="F210" i="3"/>
  <c r="G207" i="3"/>
  <c r="F207" i="3"/>
  <c r="G204" i="3"/>
  <c r="F204" i="3"/>
  <c r="G201" i="3"/>
  <c r="F201" i="3"/>
  <c r="G198" i="3"/>
  <c r="F198" i="3"/>
  <c r="G195" i="3"/>
  <c r="F195" i="3"/>
  <c r="G192" i="3"/>
  <c r="F192" i="3"/>
  <c r="G189" i="3"/>
  <c r="F189" i="3"/>
  <c r="G186" i="3"/>
  <c r="F186" i="3"/>
  <c r="G183" i="3"/>
  <c r="F183" i="3"/>
  <c r="M180" i="3"/>
  <c r="G180" i="3"/>
  <c r="F180" i="3"/>
  <c r="F179" i="3"/>
  <c r="G176" i="3"/>
  <c r="F176" i="3"/>
  <c r="G173" i="3"/>
  <c r="F173" i="3"/>
  <c r="G170" i="3"/>
  <c r="F170" i="3"/>
  <c r="G167" i="3"/>
  <c r="F167" i="3"/>
  <c r="G164" i="3"/>
  <c r="F164" i="3"/>
  <c r="K161" i="3"/>
  <c r="K160" i="3"/>
  <c r="K159" i="3"/>
  <c r="K158" i="3"/>
  <c r="K157" i="3"/>
  <c r="G157" i="3"/>
  <c r="K155" i="3"/>
  <c r="K154" i="3"/>
  <c r="K153" i="3"/>
  <c r="K152" i="3"/>
  <c r="K151" i="3"/>
  <c r="G151" i="3"/>
  <c r="K149" i="3"/>
  <c r="K148" i="3"/>
  <c r="K147" i="3"/>
  <c r="K146" i="3"/>
  <c r="K145" i="3"/>
  <c r="G145" i="3"/>
  <c r="F145" i="3"/>
  <c r="G142" i="3"/>
  <c r="F142" i="3"/>
  <c r="G139" i="3"/>
  <c r="F139" i="3"/>
  <c r="G136" i="3"/>
  <c r="F136" i="3"/>
  <c r="G133" i="3"/>
  <c r="F133" i="3"/>
  <c r="G130" i="3"/>
  <c r="F130" i="3"/>
  <c r="G127" i="3"/>
  <c r="F127" i="3"/>
  <c r="G124" i="3"/>
  <c r="F124" i="3"/>
  <c r="G121" i="3"/>
  <c r="F121" i="3"/>
  <c r="G118" i="3"/>
  <c r="F118" i="3"/>
  <c r="G115" i="3"/>
  <c r="F115" i="3"/>
  <c r="G112" i="3"/>
  <c r="F112" i="3"/>
  <c r="G109" i="3"/>
  <c r="F109" i="3"/>
  <c r="G106" i="3"/>
  <c r="F106" i="3"/>
  <c r="M103" i="3"/>
  <c r="G103" i="3"/>
  <c r="F103" i="3"/>
  <c r="F100" i="3"/>
  <c r="G97" i="3"/>
  <c r="F97" i="3"/>
  <c r="G94" i="3"/>
  <c r="F94" i="3"/>
  <c r="G91" i="3"/>
  <c r="F91" i="3"/>
  <c r="G88" i="3"/>
  <c r="F88" i="3"/>
  <c r="G85" i="3"/>
  <c r="F85" i="3"/>
  <c r="G78" i="3"/>
  <c r="G72" i="3"/>
  <c r="G66" i="3"/>
  <c r="F66" i="3"/>
  <c r="G63" i="3"/>
  <c r="F63" i="3"/>
  <c r="G60" i="3"/>
  <c r="F60" i="3"/>
  <c r="G57" i="3"/>
  <c r="F57" i="3"/>
  <c r="G54" i="3"/>
  <c r="F54" i="3"/>
  <c r="G51" i="3"/>
  <c r="F51" i="3"/>
  <c r="G48" i="3"/>
  <c r="F48" i="3"/>
  <c r="G45" i="3"/>
  <c r="F45" i="3"/>
  <c r="G42" i="3"/>
  <c r="F42" i="3"/>
  <c r="G39" i="3"/>
  <c r="F39" i="3"/>
  <c r="G36" i="3"/>
  <c r="F36" i="3"/>
  <c r="G33" i="3"/>
  <c r="F33" i="3"/>
  <c r="G30" i="3"/>
  <c r="F30" i="3"/>
  <c r="G27" i="3"/>
  <c r="F27" i="3"/>
  <c r="M24" i="3"/>
  <c r="G24" i="3"/>
  <c r="F24" i="3"/>
  <c r="F23" i="3"/>
  <c r="G17" i="3"/>
  <c r="F17" i="3"/>
  <c r="G16" i="3"/>
  <c r="F16" i="3"/>
  <c r="E14" i="3"/>
  <c r="N7" i="3"/>
  <c r="G5" i="3"/>
  <c r="N4" i="3"/>
  <c r="G2" i="3"/>
  <c r="N1" i="3"/>
  <c r="E13" i="2"/>
  <c r="H12" i="2"/>
  <c r="E12" i="2"/>
  <c r="E11" i="2"/>
  <c r="E10" i="2"/>
  <c r="D6" i="2"/>
  <c r="D5" i="2"/>
  <c r="J6" i="4" l="1"/>
  <c r="S5" i="4"/>
  <c r="S77" i="4"/>
  <c r="J78" i="4"/>
  <c r="S45" i="4"/>
  <c r="J53" i="4"/>
  <c r="J51" i="4"/>
  <c r="J52" i="4"/>
  <c r="J50" i="4"/>
  <c r="J46" i="4"/>
  <c r="S61" i="4"/>
  <c r="J69" i="4"/>
  <c r="J67" i="4"/>
  <c r="J68" i="4"/>
  <c r="J66" i="4"/>
  <c r="J62" i="4"/>
  <c r="K47" i="4" l="1"/>
  <c r="S47" i="4" s="1"/>
  <c r="S46" i="4"/>
  <c r="K7" i="4"/>
  <c r="S7" i="4" s="1"/>
  <c r="S6" i="4"/>
  <c r="K63" i="4"/>
  <c r="S63" i="4" s="1"/>
  <c r="S62" i="4"/>
  <c r="K67" i="4"/>
  <c r="S67" i="4" s="1"/>
  <c r="S66" i="4"/>
  <c r="K51" i="4"/>
  <c r="S51" i="4" s="1"/>
  <c r="S50" i="4"/>
  <c r="K79" i="4"/>
  <c r="S79" i="4" s="1"/>
  <c r="S78" i="4"/>
</calcChain>
</file>

<file path=xl/sharedStrings.xml><?xml version="1.0" encoding="utf-8"?>
<sst xmlns="http://schemas.openxmlformats.org/spreadsheetml/2006/main" count="1374" uniqueCount="145">
  <si>
    <t>Flag_Row_Size</t>
  </si>
  <si>
    <t>×</t>
  </si>
  <si>
    <t>Параметры формы</t>
  </si>
  <si>
    <t>Описание параметров формы</t>
  </si>
  <si>
    <t>№ п/п</t>
  </si>
  <si>
    <t>Наименование параметра</t>
  </si>
  <si>
    <t>Информация</t>
  </si>
  <si>
    <t>Ссылка на документ</t>
  </si>
  <si>
    <t>1</t>
  </si>
  <si>
    <t>ПоложениеозакупкахСГМУП"ГТС"</t>
  </si>
  <si>
    <t>https://www.surgutgts.ru/zakupki/the-principles-of-the-procurement-activities-of-the/</t>
  </si>
  <si>
    <t>В колонке «Информация» указывается описательная информация, характеризующая размещаемые данные._x000D_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</si>
  <si>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2</t>
  </si>
  <si>
    <t>Сайт: www.zakupki.gov.ru; www.surgutgts.ru</t>
  </si>
  <si>
    <t>3</t>
  </si>
  <si>
    <t>https://www.surgutgts.ru/zakupki/the-procurement-plan/</t>
  </si>
  <si>
    <t>4</t>
  </si>
  <si>
    <t>https://www.surgutgts.ru/zakupki/arkhiv-zakupok-2019/</t>
  </si>
  <si>
    <t>Добавить сведения</t>
  </si>
  <si>
    <t>Flag_Col_Size</t>
  </si>
  <si>
    <t>pIns_PT_VTAR_A</t>
  </si>
  <si>
    <t>pt_ntar_1</t>
  </si>
  <si>
    <t>x</t>
  </si>
  <si>
    <t>p1</t>
  </si>
  <si>
    <t>Добавить период</t>
  </si>
  <si>
    <t>p2</t>
  </si>
  <si>
    <t>Вид тарифа</t>
  </si>
  <si>
    <t>Наименование тарифа</t>
  </si>
  <si>
    <t>Период действия тарифов</t>
  </si>
  <si>
    <t>с</t>
  </si>
  <si>
    <t>по</t>
  </si>
  <si>
    <t>p1_0</t>
  </si>
  <si>
    <t>pIns_PT_VTAR_B</t>
  </si>
  <si>
    <t>pt_ntar_2</t>
  </si>
  <si>
    <t>pIns_PT_VTAR_C</t>
  </si>
  <si>
    <t>pt_ntar_3</t>
  </si>
  <si>
    <t>pIns_PT_VTAR_D</t>
  </si>
  <si>
    <t>pt_ntar_4</t>
  </si>
  <si>
    <t>pIns_PT_VTAR_E1</t>
  </si>
  <si>
    <t>pt_ntar_5</t>
  </si>
  <si>
    <t>pIns_PT_VTAR_E2</t>
  </si>
  <si>
    <t>pt_ntar_6</t>
  </si>
  <si>
    <t>pIns_PT_VTAR_F</t>
  </si>
  <si>
    <t>pt_ntar_7</t>
  </si>
  <si>
    <t>pIns_PT_VTAR_G</t>
  </si>
  <si>
    <t>pt_ntar_8</t>
  </si>
  <si>
    <t>pIns_PT_VTAR_H</t>
  </si>
  <si>
    <t>pt_ntar_20</t>
  </si>
  <si>
    <t>pIns_PT_VTAR_A_COLDVSNA</t>
  </si>
  <si>
    <t>pt_ntar_9</t>
  </si>
  <si>
    <t>pIns_PT_VTAR_B_COLDVSNA</t>
  </si>
  <si>
    <t>pt_ntar_10</t>
  </si>
  <si>
    <t>pIns_PT_VTAR_C_COLDVSNA</t>
  </si>
  <si>
    <t>pt_ntar_11</t>
  </si>
  <si>
    <t>pIns_PT_VTAR_D_COLDVSNA</t>
  </si>
  <si>
    <t>pt_ntar_12</t>
  </si>
  <si>
    <t>pIns_PT_VTAR_E_COLDVSNA</t>
  </si>
  <si>
    <t>pt_ntar_13</t>
  </si>
  <si>
    <t>pIns_PT_VTAR_A_HOTVSNA</t>
  </si>
  <si>
    <t>pt_ntar_14</t>
  </si>
  <si>
    <t>метод индексации установленных тарифов</t>
  </si>
  <si>
    <t>pt_ntar_30</t>
  </si>
  <si>
    <t>pt_ntar_301</t>
  </si>
  <si>
    <t>pIns_PT_VTAR_B_HOTVSNA</t>
  </si>
  <si>
    <t>pt_ntar_15</t>
  </si>
  <si>
    <t>pIns_PT_VTAR_C_HOTVSNA</t>
  </si>
  <si>
    <t>pt_ntar_16</t>
  </si>
  <si>
    <t>pIns_PT_VTAR_A_VOTV</t>
  </si>
  <si>
    <t>pt_ntar_17</t>
  </si>
  <si>
    <t>pIns_PT_VTAR_B_VOTV</t>
  </si>
  <si>
    <t>pt_ntar_18</t>
  </si>
  <si>
    <t>pIns_PT_VTAR_C_VOTV</t>
  </si>
  <si>
    <t>pt_ntar_19</t>
  </si>
  <si>
    <t>https://portal.eias.ru/Portal/DownloadPage.aspx?type=12&amp;guid=c19227ef-f382-4b23-8904-589788055865</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</si>
  <si>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</si>
  <si>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</si>
  <si>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p2_0</t>
  </si>
  <si>
    <t>5</t>
  </si>
  <si>
    <t>6</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</si>
  <si>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</si>
  <si>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</si>
  <si>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горячего водоснабжения</t>
  </si>
  <si>
    <t>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водоснабжения._x000D_
В случае дифференциации тарифов по централизованным системам горячего водоснабжения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</si>
  <si>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</si>
  <si>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наличии)._x000D_
Дифференциация тарифа осуществляется в соответствии с законодательством в сфере водоснабжения и водоотведения._x000D_
В случае дифференциации тарифов по дополнительным признакам информация по ним указывается в отдельных строках.</t>
  </si>
  <si>
    <t>GROUP_CONSUMER</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</si>
  <si>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</si>
  <si>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по группам потребителей информация по ним указывается в отдельных строках.</t>
  </si>
  <si>
    <t>да</t>
  </si>
  <si>
    <t>Добавить значение признака дифференциации</t>
  </si>
  <si>
    <t>В случае наличия нескольких значений признака дифференциации тарифов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</si>
  <si>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группу потребителей</t>
  </si>
  <si>
    <t>Добавить наименование признака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</si>
  <si>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</si>
  <si>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</si>
  <si>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</si>
  <si>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</si>
  <si>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</si>
  <si>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</si>
  <si>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</si>
  <si>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</si>
  <si>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</si>
  <si>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</si>
  <si>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</si>
  <si>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</si>
  <si>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</si>
  <si>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</si>
  <si>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</si>
  <si>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</si>
  <si>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</si>
  <si>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</si>
  <si>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</si>
  <si>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</si>
  <si>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 руб./куб. м</t>
  </si>
  <si>
    <t>Компонент на холодную воду</t>
  </si>
  <si>
    <t>Компонент на тепловую энергию</t>
  </si>
  <si>
    <t>Срок действия</t>
  </si>
  <si>
    <t>Одноставочный, руб./куб.м</t>
  </si>
  <si>
    <t>Двухставочный тариф</t>
  </si>
  <si>
    <t>Одноставочный, руб./Гкал</t>
  </si>
  <si>
    <t>ID_TER</t>
  </si>
  <si>
    <t>ID_CS</t>
  </si>
  <si>
    <t>ID_IST_TE</t>
  </si>
  <si>
    <t>NUM_NTAR</t>
  </si>
  <si>
    <t>NUM_TER</t>
  </si>
  <si>
    <t>NUM_CS</t>
  </si>
  <si>
    <t>NUM_FLAG_DIFF</t>
  </si>
  <si>
    <t>NUM_GC</t>
  </si>
  <si>
    <t>NUM_DATA_DIFF</t>
  </si>
  <si>
    <t>Ставка за содержание системы, руб./куб. м в час</t>
  </si>
  <si>
    <t>Ставка за объём поданной воды, руб./куб.м</t>
  </si>
  <si>
    <t>Ставка за тепловую энергию, руб./Гкал</t>
  </si>
  <si>
    <t>Ставка за содержание тепловой мощности, руб./Гкал в час в месяц</t>
  </si>
  <si>
    <t>дата начала</t>
  </si>
  <si>
    <t>дата окончания</t>
  </si>
  <si>
    <t>pt_ter_14</t>
  </si>
  <si>
    <t>pt_cs_14</t>
  </si>
  <si>
    <t>pt_ist_te_14</t>
  </si>
  <si>
    <t>прочие</t>
  </si>
  <si>
    <t>население</t>
  </si>
  <si>
    <t>pt_ter_30</t>
  </si>
  <si>
    <t>pt_cs_30</t>
  </si>
  <si>
    <t>pt_ter_31</t>
  </si>
  <si>
    <t>pt_cs_31</t>
  </si>
  <si>
    <t>Добавить наименование тарифа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</si>
</sst>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font>
      <sz val="11"/>
      <color theme="1"/>
      <name val="Calibri"/>
      <family val="2"/>
      <scheme val="minor"/>
    </font>
    <font>
      <sz val="9"/>
      <color rgb="FF000000"/>
      <name val="Tahoma"/>
    </font>
    <font>
      <sz val="9"/>
      <name val="Tahoma"/>
    </font>
    <font>
      <sz val="9"/>
      <color theme="0"/>
      <name val="Tahoma"/>
    </font>
    <font>
      <sz val="11"/>
      <name val="Webdings2"/>
    </font>
    <font>
      <sz val="1"/>
      <color theme="0"/>
      <name val="Tahoma"/>
    </font>
    <font>
      <sz val="14"/>
      <color rgb="FFBCBCBC"/>
      <name val="Calibri"/>
    </font>
    <font>
      <u/>
      <sz val="9"/>
      <color rgb="FF333399"/>
      <name val="Tahoma"/>
    </font>
    <font>
      <sz val="18"/>
      <name val="Tahoma"/>
    </font>
    <font>
      <b/>
      <sz val="9"/>
      <color rgb="FF000080"/>
      <name val="Tahoma"/>
    </font>
    <font>
      <u/>
      <sz val="9"/>
      <color theme="10"/>
      <name val="Tahoma"/>
    </font>
    <font>
      <sz val="11"/>
      <color rgb="FFBCBCBC"/>
      <name val="Wingdings 2"/>
    </font>
    <font>
      <sz val="9"/>
      <color rgb="FF000080"/>
      <name val="Tahoma"/>
    </font>
    <font>
      <b/>
      <u/>
      <sz val="9"/>
      <color rgb="FF000080"/>
      <name val="Tahoma"/>
    </font>
    <font>
      <sz val="15"/>
      <name val="Tahoma"/>
    </font>
    <font>
      <sz val="10"/>
      <name val="Tahoma"/>
    </font>
    <font>
      <b/>
      <sz val="9"/>
      <name val="Tahoma"/>
    </font>
    <font>
      <sz val="9"/>
      <color rgb="FFBCBCBC"/>
      <name val="Tahoma"/>
    </font>
    <font>
      <sz val="8"/>
      <name val="Tahoma"/>
    </font>
    <font>
      <sz val="11"/>
      <name val="Wingdings 2"/>
    </font>
    <font>
      <sz val="1"/>
      <color theme="0"/>
      <name val="Webdings2"/>
    </font>
    <font>
      <b/>
      <sz val="1"/>
      <color theme="0"/>
      <name val="Tahoma"/>
    </font>
    <font>
      <sz val="11"/>
      <color theme="0"/>
      <name val="Webdings2"/>
    </font>
    <font>
      <sz val="9"/>
      <color theme="0"/>
      <name val="Webdings2"/>
    </font>
    <font>
      <sz val="15"/>
      <color rgb="FF000000"/>
      <name val="Tahoma"/>
    </font>
    <font>
      <sz val="1"/>
      <name val="Tahoma"/>
    </font>
    <font>
      <sz val="1"/>
      <name val="Webdings2"/>
    </font>
    <font>
      <sz val="1"/>
      <color rgb="FFBCBCBC"/>
      <name val="Tahoma"/>
    </font>
    <font>
      <sz val="1"/>
      <color rgb="FFFFFFFF"/>
      <name val="Tahoma"/>
    </font>
  </fonts>
  <fills count="8">
    <fill>
      <patternFill patternType="none"/>
    </fill>
    <fill>
      <patternFill patternType="gray125"/>
    </fill>
    <fill>
      <patternFill patternType="solid">
        <fgColor rgb="FFFFFFFF"/>
      </patternFill>
    </fill>
    <fill>
      <patternFill patternType="solid">
        <fgColor rgb="FFE3FAFD"/>
      </patternFill>
    </fill>
    <fill>
      <patternFill patternType="lightDown">
        <fgColor rgb="FFC0C0C0"/>
      </patternFill>
    </fill>
    <fill>
      <patternFill patternType="solid">
        <fgColor rgb="FFD7EAD3"/>
      </patternFill>
    </fill>
    <fill>
      <patternFill patternType="solid">
        <fgColor rgb="FFB7E4FF"/>
      </patternFill>
    </fill>
    <fill>
      <patternFill patternType="solid">
        <fgColor rgb="FFFFFFC0"/>
      </patternFill>
    </fill>
  </fills>
  <borders count="15">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
      <left/>
      <right/>
      <top/>
      <bottom style="thin">
        <color rgb="FFC0C0C0"/>
      </bottom>
      <diagonal/>
    </border>
    <border>
      <left/>
      <right style="thin">
        <color rgb="FFC0C0C0"/>
      </right>
      <top/>
      <bottom/>
      <diagonal/>
    </border>
  </borders>
  <cellStyleXfs count="3">
    <xf numFmtId="0" fontId="0" fillId="0" borderId="0"/>
    <xf numFmtId="49" fontId="1" fillId="0" borderId="0" applyFill="0" applyBorder="0">
      <alignment vertical="top"/>
    </xf>
    <xf numFmtId="49" fontId="2" fillId="0" borderId="0" applyFill="0" applyBorder="0">
      <alignment vertical="top"/>
    </xf>
  </cellStyleXfs>
  <cellXfs count="223">
    <xf numFmtId="0" fontId="0" fillId="0" borderId="0" xfId="0"/>
    <xf numFmtId="49" fontId="2" fillId="0" borderId="0" xfId="1" applyFont="1" applyAlignment="1">
      <alignment vertical="center" wrapText="1"/>
    </xf>
    <xf numFmtId="0" fontId="3" fillId="0" borderId="0" xfId="1" applyNumberFormat="1" applyFont="1" applyAlignment="1">
      <alignment vertical="center" wrapText="1"/>
    </xf>
    <xf numFmtId="0" fontId="4" fillId="0" borderId="0" xfId="1" applyNumberFormat="1" applyFont="1" applyAlignment="1">
      <alignment vertical="center" wrapText="1"/>
    </xf>
    <xf numFmtId="0" fontId="2" fillId="0" borderId="0" xfId="1" applyNumberFormat="1" applyFont="1" applyAlignment="1">
      <alignment vertical="center" wrapText="1"/>
    </xf>
    <xf numFmtId="0" fontId="5" fillId="0" borderId="0" xfId="1" applyNumberFormat="1" applyFont="1" applyAlignment="1">
      <alignment vertical="center"/>
    </xf>
    <xf numFmtId="0" fontId="2" fillId="0" borderId="0" xfId="1" applyNumberFormat="1" applyFont="1" applyAlignment="1">
      <alignment horizontal="left" vertical="center" wrapText="1" indent="2"/>
    </xf>
    <xf numFmtId="49" fontId="1" fillId="0" borderId="0" xfId="1">
      <alignment vertical="top"/>
    </xf>
    <xf numFmtId="49" fontId="2" fillId="0" borderId="0" xfId="1" applyFont="1">
      <alignment vertical="top"/>
    </xf>
    <xf numFmtId="49" fontId="6" fillId="0" borderId="0" xfId="1" applyFont="1" applyAlignment="1">
      <alignment horizontal="center" vertical="center" wrapText="1"/>
    </xf>
    <xf numFmtId="49" fontId="1" fillId="2" borderId="1" xfId="1" applyFill="1" applyBorder="1" applyAlignment="1">
      <alignment horizontal="center" vertical="center" wrapText="1"/>
    </xf>
    <xf numFmtId="49" fontId="1" fillId="3" borderId="1" xfId="1" applyFill="1" applyBorder="1" applyAlignment="1" applyProtection="1">
      <alignment horizontal="left" vertical="center" wrapText="1" indent="1"/>
      <protection locked="0"/>
    </xf>
    <xf numFmtId="0" fontId="1" fillId="3" borderId="1" xfId="1" applyNumberFormat="1" applyFill="1" applyBorder="1" applyAlignment="1" applyProtection="1">
      <alignment horizontal="left" vertical="center" wrapText="1"/>
      <protection locked="0"/>
    </xf>
    <xf numFmtId="49" fontId="7" fillId="3" borderId="1" xfId="1" applyFont="1" applyFill="1" applyBorder="1" applyAlignment="1" applyProtection="1">
      <alignment horizontal="left" vertical="center" wrapText="1"/>
      <protection locked="0"/>
    </xf>
    <xf numFmtId="0" fontId="4" fillId="2" borderId="0" xfId="1" applyNumberFormat="1" applyFont="1" applyFill="1" applyAlignment="1">
      <alignment vertical="center" wrapText="1"/>
    </xf>
    <xf numFmtId="0" fontId="2" fillId="2" borderId="0" xfId="1" applyNumberFormat="1" applyFont="1" applyFill="1" applyAlignment="1">
      <alignment vertical="center" wrapText="1"/>
    </xf>
    <xf numFmtId="0" fontId="2" fillId="2" borderId="0" xfId="1" applyNumberFormat="1" applyFont="1" applyFill="1" applyAlignment="1">
      <alignment horizontal="right" vertical="center" wrapText="1"/>
    </xf>
    <xf numFmtId="0" fontId="2" fillId="0" borderId="2" xfId="1" applyNumberFormat="1" applyFont="1" applyBorder="1" applyAlignment="1">
      <alignment horizontal="left" vertical="top" wrapText="1" indent="1"/>
    </xf>
    <xf numFmtId="0" fontId="2" fillId="0" borderId="3" xfId="1" applyNumberFormat="1" applyFont="1" applyBorder="1" applyAlignment="1">
      <alignment horizontal="left" vertical="top" wrapText="1" indent="1"/>
    </xf>
    <xf numFmtId="0" fontId="2" fillId="0" borderId="4" xfId="1" applyNumberFormat="1" applyFont="1" applyBorder="1" applyAlignment="1">
      <alignment horizontal="left" vertical="top" wrapText="1" indent="1"/>
    </xf>
    <xf numFmtId="0" fontId="8" fillId="0" borderId="0" xfId="1" applyNumberFormat="1" applyFont="1" applyAlignment="1">
      <alignment vertical="center" wrapText="1"/>
    </xf>
    <xf numFmtId="0" fontId="2" fillId="0" borderId="5" xfId="1" applyNumberFormat="1" applyFont="1" applyBorder="1" applyAlignment="1">
      <alignment horizontal="left" vertical="center" wrapText="1" indent="1"/>
    </xf>
    <xf numFmtId="0" fontId="2" fillId="0" borderId="6" xfId="1" applyNumberFormat="1" applyFont="1" applyBorder="1" applyAlignment="1">
      <alignment horizontal="left" vertical="center" wrapText="1" indent="1"/>
    </xf>
    <xf numFmtId="0" fontId="2" fillId="0" borderId="7" xfId="1" applyNumberFormat="1" applyFont="1" applyBorder="1" applyAlignment="1">
      <alignment horizontal="left" vertical="center" wrapText="1" indent="1"/>
    </xf>
    <xf numFmtId="0" fontId="2" fillId="2" borderId="0" xfId="1" applyNumberFormat="1" applyFont="1" applyFill="1" applyAlignment="1">
      <alignment horizontal="center" vertical="center" wrapText="1"/>
    </xf>
    <xf numFmtId="0" fontId="9" fillId="2" borderId="0" xfId="1" applyNumberFormat="1" applyFont="1" applyFill="1" applyAlignment="1">
      <alignment horizontal="right" vertical="center"/>
    </xf>
    <xf numFmtId="0" fontId="2" fillId="2" borderId="0" xfId="1" applyNumberFormat="1" applyFont="1" applyFill="1" applyAlignment="1">
      <alignment horizontal="right" vertical="center"/>
    </xf>
    <xf numFmtId="0" fontId="2" fillId="2" borderId="1"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xf>
    <xf numFmtId="0" fontId="2" fillId="2" borderId="1" xfId="1" applyNumberFormat="1" applyFont="1" applyFill="1" applyBorder="1" applyAlignment="1">
      <alignment horizontal="center" vertical="center" wrapText="1"/>
    </xf>
    <xf numFmtId="0" fontId="1" fillId="0" borderId="1" xfId="1" applyNumberFormat="1" applyBorder="1" applyAlignment="1">
      <alignment horizontal="center" vertical="center" wrapText="1"/>
    </xf>
    <xf numFmtId="0" fontId="1" fillId="0" borderId="1" xfId="1" applyNumberFormat="1" applyBorder="1" applyAlignment="1">
      <alignment horizontal="left" vertical="top" wrapText="1"/>
    </xf>
    <xf numFmtId="49" fontId="10" fillId="3" borderId="1" xfId="1" applyFont="1" applyFill="1" applyBorder="1" applyAlignment="1" applyProtection="1">
      <alignment horizontal="left" vertical="center" wrapText="1"/>
      <protection locked="0"/>
    </xf>
    <xf numFmtId="0" fontId="2" fillId="0" borderId="3" xfId="1" applyNumberFormat="1" applyFont="1" applyBorder="1" applyAlignment="1">
      <alignment horizontal="left" vertical="top" wrapText="1"/>
    </xf>
    <xf numFmtId="0" fontId="2" fillId="0" borderId="8" xfId="1" applyNumberFormat="1" applyFont="1" applyBorder="1" applyAlignment="1">
      <alignment horizontal="left" vertical="top" wrapText="1"/>
    </xf>
    <xf numFmtId="0" fontId="11" fillId="2" borderId="0" xfId="1" applyNumberFormat="1" applyFont="1" applyFill="1" applyAlignment="1">
      <alignment horizontal="center" vertical="center" wrapText="1"/>
    </xf>
    <xf numFmtId="0" fontId="1" fillId="0" borderId="1" xfId="1" applyNumberFormat="1" applyBorder="1" applyAlignment="1">
      <alignment horizontal="left" vertical="center" wrapText="1"/>
    </xf>
    <xf numFmtId="0" fontId="2" fillId="4" borderId="9" xfId="1" applyNumberFormat="1" applyFont="1" applyFill="1" applyBorder="1" applyAlignment="1">
      <alignment vertical="center" wrapText="1"/>
    </xf>
    <xf numFmtId="49" fontId="12" fillId="4" borderId="10" xfId="1" applyFont="1" applyFill="1" applyBorder="1" applyAlignment="1">
      <alignment horizontal="left" vertical="center"/>
    </xf>
    <xf numFmtId="49" fontId="12" fillId="4" borderId="10" xfId="1" applyFont="1" applyFill="1" applyBorder="1" applyAlignment="1">
      <alignment horizontal="left" vertical="center" indent="2"/>
    </xf>
    <xf numFmtId="49" fontId="13" fillId="4" borderId="11" xfId="1" applyFont="1" applyFill="1" applyBorder="1" applyAlignment="1">
      <alignment horizontal="center" vertical="top"/>
    </xf>
    <xf numFmtId="0" fontId="2" fillId="0" borderId="6" xfId="1" applyNumberFormat="1" applyFont="1" applyBorder="1" applyAlignment="1">
      <alignment horizontal="left" vertical="top" wrapText="1"/>
    </xf>
    <xf numFmtId="0" fontId="2" fillId="0" borderId="12" xfId="1" applyNumberFormat="1" applyFont="1" applyBorder="1" applyAlignment="1">
      <alignment vertical="center" wrapText="1"/>
    </xf>
    <xf numFmtId="49" fontId="12" fillId="0" borderId="12" xfId="1" applyFont="1" applyBorder="1" applyAlignment="1">
      <alignment horizontal="left" vertical="center"/>
    </xf>
    <xf numFmtId="49" fontId="12" fillId="0" borderId="12" xfId="1" applyFont="1" applyBorder="1" applyAlignment="1">
      <alignment horizontal="left" vertical="center" indent="2"/>
    </xf>
    <xf numFmtId="49" fontId="13" fillId="0" borderId="12" xfId="1" applyFont="1" applyBorder="1" applyAlignment="1">
      <alignment horizontal="center" vertical="top"/>
    </xf>
    <xf numFmtId="0" fontId="2" fillId="0" borderId="12" xfId="1" applyNumberFormat="1" applyFont="1" applyBorder="1" applyAlignment="1">
      <alignment horizontal="left" vertical="top" wrapText="1"/>
    </xf>
    <xf numFmtId="0" fontId="2" fillId="0" borderId="0" xfId="1" applyNumberFormat="1" applyFont="1" applyAlignment="1">
      <alignment horizontal="right" vertical="top" wrapText="1"/>
    </xf>
    <xf numFmtId="0" fontId="2" fillId="0" borderId="0" xfId="1" applyNumberFormat="1" applyFont="1" applyAlignment="1">
      <alignment horizontal="left" vertical="top" wrapText="1"/>
    </xf>
    <xf numFmtId="49" fontId="2" fillId="0" borderId="0" xfId="1" applyFont="1" applyAlignment="1">
      <alignment vertical="top" wrapText="1"/>
    </xf>
    <xf numFmtId="0" fontId="2" fillId="0" borderId="0" xfId="1" applyNumberFormat="1" applyFont="1" applyAlignment="1">
      <alignment vertical="top" wrapText="1"/>
    </xf>
    <xf numFmtId="0" fontId="5" fillId="0" borderId="0" xfId="1" applyNumberFormat="1" applyFont="1" applyAlignment="1">
      <alignment vertical="center" wrapText="1"/>
    </xf>
    <xf numFmtId="0" fontId="2" fillId="0" borderId="0" xfId="1" applyNumberFormat="1" applyFont="1" applyAlignment="1">
      <alignment horizontal="left" vertical="center" wrapText="1" indent="1"/>
    </xf>
    <xf numFmtId="0" fontId="2" fillId="0" borderId="8" xfId="1" applyNumberFormat="1" applyFont="1" applyBorder="1" applyAlignment="1">
      <alignment vertical="center" wrapText="1"/>
    </xf>
    <xf numFmtId="0" fontId="1" fillId="5" borderId="1" xfId="1" applyNumberFormat="1" applyFill="1" applyBorder="1" applyAlignment="1">
      <alignment horizontal="center" vertical="center" wrapText="1"/>
    </xf>
    <xf numFmtId="0" fontId="1" fillId="0" borderId="11" xfId="1" applyNumberFormat="1" applyBorder="1" applyAlignment="1">
      <alignment horizontal="center" vertical="center" wrapText="1"/>
    </xf>
    <xf numFmtId="164" fontId="1" fillId="3" borderId="11" xfId="1" applyNumberFormat="1" applyFill="1" applyBorder="1" applyAlignment="1" applyProtection="1">
      <alignment horizontal="left" vertical="center" wrapText="1"/>
      <protection locked="0"/>
    </xf>
    <xf numFmtId="164" fontId="1" fillId="3" borderId="9" xfId="1" applyNumberFormat="1" applyFill="1" applyBorder="1" applyAlignment="1" applyProtection="1">
      <alignment horizontal="left" vertical="center" wrapText="1"/>
      <protection locked="0"/>
    </xf>
    <xf numFmtId="0" fontId="2" fillId="6" borderId="1" xfId="1" applyNumberFormat="1" applyFont="1" applyFill="1" applyBorder="1" applyAlignment="1">
      <alignment horizontal="left" vertical="center" wrapText="1"/>
    </xf>
    <xf numFmtId="0" fontId="1" fillId="0" borderId="8" xfId="1" applyNumberFormat="1" applyBorder="1" applyAlignment="1">
      <alignment horizontal="center" vertical="center" wrapText="1"/>
    </xf>
    <xf numFmtId="0" fontId="14" fillId="0" borderId="0" xfId="1" applyNumberFormat="1" applyFont="1" applyAlignment="1">
      <alignment vertical="center" wrapText="1"/>
    </xf>
    <xf numFmtId="49" fontId="12" fillId="4" borderId="13" xfId="1" applyFont="1" applyFill="1" applyBorder="1" applyAlignment="1">
      <alignment horizontal="left" vertical="center"/>
    </xf>
    <xf numFmtId="4" fontId="1" fillId="3" borderId="1" xfId="1" applyNumberFormat="1" applyFill="1" applyBorder="1" applyAlignment="1" applyProtection="1">
      <alignment horizontal="right" vertical="center" wrapText="1"/>
      <protection locked="0"/>
    </xf>
    <xf numFmtId="0" fontId="2" fillId="0" borderId="10" xfId="1" applyNumberFormat="1" applyFont="1" applyBorder="1" applyAlignment="1">
      <alignment horizontal="left" vertical="top" wrapText="1" indent="1"/>
    </xf>
    <xf numFmtId="0" fontId="15" fillId="0" borderId="0" xfId="1" applyNumberFormat="1" applyFont="1" applyAlignment="1">
      <alignment vertical="center" wrapText="1"/>
    </xf>
    <xf numFmtId="0" fontId="16" fillId="2" borderId="0" xfId="1" applyNumberFormat="1" applyFont="1" applyFill="1" applyAlignment="1">
      <alignment horizontal="center" vertical="center" wrapText="1"/>
    </xf>
    <xf numFmtId="0" fontId="1" fillId="2" borderId="9" xfId="1" applyNumberFormat="1" applyFill="1" applyBorder="1" applyAlignment="1">
      <alignment horizontal="right" vertical="center" wrapText="1" indent="1"/>
    </xf>
    <xf numFmtId="164" fontId="2" fillId="5" borderId="1" xfId="1" applyNumberFormat="1" applyFont="1" applyFill="1" applyBorder="1" applyAlignment="1">
      <alignment horizontal="left" vertical="center" wrapText="1" indent="1"/>
    </xf>
    <xf numFmtId="0" fontId="2" fillId="5" borderId="1" xfId="1" applyNumberFormat="1" applyFont="1" applyFill="1" applyBorder="1" applyAlignment="1">
      <alignment horizontal="left" vertical="center" wrapText="1" indent="1"/>
    </xf>
    <xf numFmtId="0" fontId="2" fillId="2" borderId="3" xfId="1" applyNumberFormat="1" applyFont="1" applyFill="1" applyBorder="1" applyAlignment="1">
      <alignment horizontal="center" vertical="center" wrapText="1"/>
    </xf>
    <xf numFmtId="0" fontId="1" fillId="0" borderId="3" xfId="1" applyNumberFormat="1" applyBorder="1" applyAlignment="1">
      <alignment horizontal="center" vertical="center" wrapText="1"/>
    </xf>
    <xf numFmtId="0" fontId="2" fillId="2" borderId="9" xfId="1" applyNumberFormat="1" applyFont="1" applyFill="1" applyBorder="1" applyAlignment="1">
      <alignment horizontal="center" vertical="center" wrapText="1"/>
    </xf>
    <xf numFmtId="0" fontId="2"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wrapText="1"/>
    </xf>
    <xf numFmtId="0" fontId="2" fillId="2" borderId="6" xfId="1" applyNumberFormat="1" applyFont="1" applyFill="1" applyBorder="1" applyAlignment="1">
      <alignment horizontal="center" vertical="center" wrapText="1"/>
    </xf>
    <xf numFmtId="0" fontId="1" fillId="0" borderId="6" xfId="1" applyNumberFormat="1" applyBorder="1" applyAlignment="1">
      <alignment horizontal="center" vertical="center" wrapText="1"/>
    </xf>
    <xf numFmtId="0" fontId="1" fillId="0" borderId="9" xfId="1" applyNumberFormat="1" applyBorder="1" applyAlignment="1">
      <alignment horizontal="center" vertical="center" wrapText="1"/>
    </xf>
    <xf numFmtId="0" fontId="1" fillId="0" borderId="11" xfId="1" applyNumberFormat="1" applyBorder="1" applyAlignment="1">
      <alignment horizontal="center" vertical="center" wrapText="1"/>
    </xf>
    <xf numFmtId="49" fontId="17" fillId="2" borderId="0" xfId="1" applyFont="1" applyFill="1" applyAlignment="1">
      <alignment horizontal="center" vertical="center" wrapText="1"/>
    </xf>
    <xf numFmtId="49" fontId="17" fillId="2" borderId="12" xfId="1" applyFont="1" applyFill="1" applyBorder="1" applyAlignment="1">
      <alignment horizontal="center" vertical="center" wrapText="1"/>
    </xf>
    <xf numFmtId="49" fontId="1" fillId="2" borderId="3" xfId="1" applyFill="1" applyBorder="1" applyAlignment="1">
      <alignment horizontal="center" vertical="center" wrapText="1"/>
    </xf>
    <xf numFmtId="0" fontId="1" fillId="0" borderId="3" xfId="1" applyNumberFormat="1" applyBorder="1" applyAlignment="1">
      <alignment horizontal="left" vertical="center" wrapText="1"/>
    </xf>
    <xf numFmtId="0" fontId="1" fillId="0" borderId="1" xfId="1" applyNumberFormat="1" applyBorder="1" applyAlignment="1">
      <alignment horizontal="left" vertical="center" wrapText="1"/>
    </xf>
    <xf numFmtId="0" fontId="2" fillId="0" borderId="1" xfId="1" applyNumberFormat="1" applyFont="1" applyBorder="1" applyAlignment="1">
      <alignment horizontal="left" vertical="center" wrapText="1"/>
    </xf>
    <xf numFmtId="0" fontId="4" fillId="2" borderId="0" xfId="1" applyNumberFormat="1" applyFont="1" applyFill="1" applyAlignment="1">
      <alignment horizontal="center" vertical="top" wrapText="1"/>
    </xf>
    <xf numFmtId="49" fontId="1" fillId="2" borderId="1" xfId="1" applyFill="1" applyBorder="1" applyAlignment="1">
      <alignment horizontal="center" vertical="center" wrapText="1"/>
    </xf>
    <xf numFmtId="0" fontId="1" fillId="5" borderId="9" xfId="1" applyNumberFormat="1" applyFill="1" applyBorder="1" applyAlignment="1">
      <alignment horizontal="left" vertical="center" wrapText="1" indent="1"/>
    </xf>
    <xf numFmtId="0" fontId="1" fillId="5" borderId="1" xfId="1" applyNumberFormat="1" applyFill="1" applyBorder="1" applyAlignment="1">
      <alignment horizontal="left" vertical="center" wrapText="1" indent="1"/>
    </xf>
    <xf numFmtId="49" fontId="12" fillId="4" borderId="13" xfId="1" applyFont="1" applyFill="1" applyBorder="1" applyAlignment="1">
      <alignment horizontal="left" vertical="center" indent="2"/>
    </xf>
    <xf numFmtId="0" fontId="4" fillId="2" borderId="14" xfId="1" applyNumberFormat="1" applyFont="1" applyFill="1" applyBorder="1" applyAlignment="1">
      <alignment horizontal="center" vertical="top" wrapText="1"/>
    </xf>
    <xf numFmtId="49" fontId="1" fillId="2" borderId="6" xfId="1" applyFill="1" applyBorder="1" applyAlignment="1">
      <alignment horizontal="center" vertical="center" wrapText="1"/>
    </xf>
    <xf numFmtId="0" fontId="1" fillId="5" borderId="6" xfId="1" applyNumberFormat="1" applyFill="1" applyBorder="1" applyAlignment="1">
      <alignment horizontal="left" vertical="center" wrapText="1" indent="1"/>
    </xf>
    <xf numFmtId="0" fontId="4" fillId="0" borderId="0" xfId="1" applyNumberFormat="1" applyFont="1" applyAlignment="1">
      <alignment vertical="center" wrapText="1"/>
    </xf>
    <xf numFmtId="0" fontId="2" fillId="0" borderId="8" xfId="1" applyNumberFormat="1" applyFont="1" applyBorder="1" applyAlignment="1">
      <alignment vertical="center" wrapText="1"/>
    </xf>
    <xf numFmtId="0" fontId="1" fillId="0" borderId="8" xfId="1" applyNumberFormat="1" applyBorder="1" applyAlignment="1">
      <alignment horizontal="center" vertical="center" wrapText="1"/>
    </xf>
    <xf numFmtId="0" fontId="2" fillId="0" borderId="1" xfId="1" applyNumberFormat="1" applyFont="1" applyBorder="1" applyAlignment="1">
      <alignment vertical="top" wrapText="1"/>
    </xf>
    <xf numFmtId="49" fontId="1" fillId="2" borderId="9" xfId="1" applyFill="1" applyBorder="1" applyAlignment="1">
      <alignment horizontal="center" vertical="center" wrapText="1"/>
    </xf>
    <xf numFmtId="0" fontId="2" fillId="0" borderId="1" xfId="1" applyNumberFormat="1" applyFont="1" applyBorder="1" applyAlignment="1">
      <alignment vertical="center" wrapText="1"/>
    </xf>
    <xf numFmtId="0" fontId="2" fillId="0" borderId="8" xfId="1" applyNumberFormat="1" applyFont="1" applyBorder="1" applyAlignment="1">
      <alignment horizontal="left" vertical="top" wrapText="1"/>
    </xf>
    <xf numFmtId="0" fontId="2" fillId="0" borderId="3" xfId="1" applyNumberFormat="1" applyFont="1" applyBorder="1" applyAlignment="1">
      <alignment vertical="top" wrapText="1"/>
    </xf>
    <xf numFmtId="49" fontId="2" fillId="0" borderId="12" xfId="1" applyFont="1" applyBorder="1">
      <alignment vertical="top"/>
    </xf>
    <xf numFmtId="49" fontId="5" fillId="0" borderId="0" xfId="1" applyFont="1">
      <alignment vertical="top"/>
    </xf>
    <xf numFmtId="0" fontId="15" fillId="0" borderId="0" xfId="1" applyNumberFormat="1" applyFont="1" applyAlignment="1">
      <alignment horizontal="right" vertical="top" wrapText="1"/>
    </xf>
    <xf numFmtId="0" fontId="3" fillId="0" borderId="0" xfId="1" applyNumberFormat="1" applyFont="1" applyAlignment="1">
      <alignment horizontal="center" vertical="center" wrapText="1"/>
    </xf>
    <xf numFmtId="49" fontId="3" fillId="0" borderId="0" xfId="1" applyFont="1" applyAlignment="1">
      <alignment vertical="center" wrapText="1"/>
    </xf>
    <xf numFmtId="0" fontId="2" fillId="0" borderId="0" xfId="1" applyNumberFormat="1" applyFont="1" applyAlignment="1">
      <alignment horizontal="left" vertical="center" wrapText="1"/>
    </xf>
    <xf numFmtId="0" fontId="3" fillId="0" borderId="0" xfId="1" applyNumberFormat="1" applyFont="1" applyAlignment="1">
      <alignment horizontal="left" vertical="center" indent="1"/>
    </xf>
    <xf numFmtId="0" fontId="3" fillId="0" borderId="1" xfId="1" applyNumberFormat="1" applyFont="1" applyBorder="1" applyAlignment="1">
      <alignment horizontal="center" vertical="center"/>
    </xf>
    <xf numFmtId="0" fontId="3" fillId="0" borderId="0" xfId="1" applyNumberFormat="1" applyFont="1" applyAlignment="1">
      <alignment horizontal="center" vertical="center"/>
    </xf>
    <xf numFmtId="0" fontId="3" fillId="0" borderId="0" xfId="1" applyNumberFormat="1" applyFont="1" applyAlignment="1">
      <alignment horizontal="left" vertical="center" wrapText="1"/>
    </xf>
    <xf numFmtId="49" fontId="2" fillId="0" borderId="14" xfId="1" applyFont="1" applyBorder="1">
      <alignment vertical="top"/>
    </xf>
    <xf numFmtId="0" fontId="2" fillId="2" borderId="1" xfId="1" applyNumberFormat="1" applyFont="1" applyFill="1" applyBorder="1" applyAlignment="1">
      <alignment horizontal="left" vertical="center" wrapText="1"/>
    </xf>
    <xf numFmtId="0" fontId="2" fillId="0" borderId="1" xfId="1" applyNumberFormat="1" applyFont="1" applyBorder="1" applyAlignment="1">
      <alignment horizontal="left" vertical="center" wrapText="1" indent="6"/>
    </xf>
    <xf numFmtId="0" fontId="2" fillId="5" borderId="9" xfId="1" applyNumberFormat="1" applyFont="1" applyFill="1" applyBorder="1" applyAlignment="1">
      <alignment horizontal="left" vertical="center" wrapText="1"/>
    </xf>
    <xf numFmtId="0" fontId="2" fillId="5" borderId="10" xfId="1" applyNumberFormat="1" applyFont="1" applyFill="1" applyBorder="1" applyAlignment="1">
      <alignment horizontal="left" vertical="center" wrapText="1"/>
    </xf>
    <xf numFmtId="0" fontId="2" fillId="5" borderId="11" xfId="1" applyNumberFormat="1" applyFont="1" applyFill="1" applyBorder="1" applyAlignment="1">
      <alignment horizontal="left" vertical="center" wrapText="1"/>
    </xf>
    <xf numFmtId="0" fontId="18" fillId="0" borderId="1" xfId="1" applyNumberFormat="1" applyFont="1" applyBorder="1" applyAlignment="1">
      <alignment vertical="top" wrapText="1"/>
    </xf>
    <xf numFmtId="0" fontId="3" fillId="0" borderId="9" xfId="1" applyNumberFormat="1" applyFont="1" applyBorder="1" applyAlignment="1">
      <alignment horizontal="center" vertical="center"/>
    </xf>
    <xf numFmtId="0" fontId="2" fillId="0" borderId="0" xfId="1" applyNumberFormat="1" applyFont="1" applyAlignment="1">
      <alignment horizontal="center" vertical="center" wrapText="1"/>
    </xf>
    <xf numFmtId="0" fontId="19" fillId="2" borderId="0" xfId="1" applyNumberFormat="1" applyFont="1" applyFill="1" applyAlignment="1">
      <alignment horizontal="center" vertical="center" wrapText="1"/>
    </xf>
    <xf numFmtId="0" fontId="2" fillId="0" borderId="14" xfId="1" applyNumberFormat="1" applyFont="1" applyBorder="1" applyAlignment="1">
      <alignment vertical="center" wrapText="1"/>
    </xf>
    <xf numFmtId="0" fontId="2" fillId="2" borderId="1" xfId="1" applyNumberFormat="1" applyFont="1" applyFill="1" applyBorder="1" applyAlignment="1">
      <alignment horizontal="left" vertical="center" wrapText="1" indent="1"/>
    </xf>
    <xf numFmtId="0" fontId="11" fillId="0" borderId="0" xfId="1" applyNumberFormat="1" applyFont="1" applyAlignment="1">
      <alignment vertical="center" wrapText="1"/>
    </xf>
    <xf numFmtId="0" fontId="2" fillId="2" borderId="1" xfId="1" applyNumberFormat="1" applyFont="1" applyFill="1" applyBorder="1" applyAlignment="1">
      <alignment horizontal="left" vertical="center" wrapText="1" indent="2"/>
    </xf>
    <xf numFmtId="0" fontId="3" fillId="0" borderId="1" xfId="1" applyNumberFormat="1" applyFont="1" applyBorder="1" applyAlignment="1">
      <alignment horizontal="center" vertical="center" wrapText="1"/>
    </xf>
    <xf numFmtId="0" fontId="5" fillId="0" borderId="0" xfId="1" applyNumberFormat="1" applyFont="1" applyAlignment="1">
      <alignment horizontal="center" vertical="center" wrapText="1"/>
    </xf>
    <xf numFmtId="0" fontId="5" fillId="0" borderId="0" xfId="1" applyNumberFormat="1" applyFont="1" applyAlignment="1">
      <alignment horizontal="center" vertical="center" wrapText="1"/>
    </xf>
    <xf numFmtId="0" fontId="5" fillId="0" borderId="14" xfId="1" applyNumberFormat="1" applyFont="1" applyBorder="1" applyAlignment="1">
      <alignment horizontal="center" vertical="center" wrapText="1"/>
    </xf>
    <xf numFmtId="0" fontId="2" fillId="2" borderId="1" xfId="1" applyNumberFormat="1" applyFont="1" applyFill="1" applyBorder="1" applyAlignment="1">
      <alignment horizontal="left" vertical="center" wrapText="1" indent="4"/>
    </xf>
    <xf numFmtId="0" fontId="2" fillId="7" borderId="9" xfId="1" applyNumberFormat="1" applyFont="1" applyFill="1" applyBorder="1" applyAlignment="1" applyProtection="1">
      <alignment horizontal="left" vertical="center" wrapText="1"/>
      <protection locked="0"/>
    </xf>
    <xf numFmtId="0" fontId="2" fillId="7" borderId="10" xfId="1" applyNumberFormat="1" applyFont="1" applyFill="1" applyBorder="1" applyAlignment="1" applyProtection="1">
      <alignment horizontal="left" vertical="center" wrapText="1"/>
      <protection locked="0"/>
    </xf>
    <xf numFmtId="0" fontId="2" fillId="7" borderId="11" xfId="1" applyNumberFormat="1" applyFont="1" applyFill="1" applyBorder="1" applyAlignment="1" applyProtection="1">
      <alignment horizontal="left" vertical="center" wrapText="1"/>
      <protection locked="0"/>
    </xf>
    <xf numFmtId="49" fontId="2" fillId="7" borderId="9" xfId="1" applyFont="1" applyFill="1" applyBorder="1" applyAlignment="1" applyProtection="1">
      <alignment horizontal="left" vertical="center" wrapText="1"/>
      <protection locked="0"/>
    </xf>
    <xf numFmtId="49" fontId="2" fillId="7" borderId="10" xfId="1" applyFont="1" applyFill="1" applyBorder="1" applyAlignment="1" applyProtection="1">
      <alignment horizontal="left" vertical="center" wrapText="1"/>
      <protection locked="0"/>
    </xf>
    <xf numFmtId="49" fontId="2" fillId="7" borderId="11" xfId="1" applyFont="1" applyFill="1" applyBorder="1" applyAlignment="1" applyProtection="1">
      <alignment horizontal="left" vertical="center" wrapText="1"/>
      <protection locked="0"/>
    </xf>
    <xf numFmtId="0" fontId="3" fillId="0" borderId="9" xfId="1" applyNumberFormat="1" applyFont="1" applyBorder="1" applyAlignment="1">
      <alignment horizontal="center" vertical="center" wrapText="1"/>
    </xf>
    <xf numFmtId="0" fontId="5" fillId="0" borderId="14" xfId="1" applyNumberFormat="1" applyFont="1" applyBorder="1" applyAlignment="1">
      <alignment vertical="center" wrapText="1"/>
    </xf>
    <xf numFmtId="0" fontId="2" fillId="2" borderId="1" xfId="1" applyNumberFormat="1" applyFont="1" applyFill="1" applyBorder="1" applyAlignment="1">
      <alignment horizontal="left" vertical="center" wrapText="1" indent="5"/>
    </xf>
    <xf numFmtId="0" fontId="2" fillId="6" borderId="9" xfId="1" applyNumberFormat="1" applyFont="1" applyFill="1" applyBorder="1" applyAlignment="1">
      <alignment horizontal="left" vertical="center" wrapText="1"/>
    </xf>
    <xf numFmtId="0" fontId="2" fillId="6" borderId="10" xfId="1" applyNumberFormat="1" applyFont="1" applyFill="1" applyBorder="1" applyAlignment="1">
      <alignment horizontal="left" vertical="center" wrapText="1"/>
    </xf>
    <xf numFmtId="0" fontId="2" fillId="6" borderId="11" xfId="1" applyNumberFormat="1" applyFont="1" applyFill="1" applyBorder="1" applyAlignment="1">
      <alignment horizontal="left" vertical="center" wrapText="1"/>
    </xf>
    <xf numFmtId="0" fontId="18" fillId="0" borderId="3" xfId="1" applyNumberFormat="1" applyFont="1" applyBorder="1" applyAlignment="1">
      <alignment vertical="top" wrapText="1"/>
    </xf>
    <xf numFmtId="49" fontId="2" fillId="7" borderId="1" xfId="1" applyFont="1" applyFill="1" applyBorder="1" applyAlignment="1" applyProtection="1">
      <alignment horizontal="left" vertical="center" wrapText="1" indent="6"/>
      <protection locked="0"/>
    </xf>
    <xf numFmtId="4" fontId="2" fillId="7" borderId="1" xfId="1" applyNumberFormat="1" applyFont="1" applyFill="1" applyBorder="1" applyAlignment="1" applyProtection="1">
      <alignment horizontal="right" vertical="center" wrapText="1"/>
      <protection locked="0"/>
    </xf>
    <xf numFmtId="164" fontId="1" fillId="3" borderId="1" xfId="1" applyNumberFormat="1" applyFill="1" applyBorder="1" applyAlignment="1" applyProtection="1">
      <alignment horizontal="center" vertical="center" wrapText="1"/>
      <protection locked="0"/>
    </xf>
    <xf numFmtId="49" fontId="2" fillId="6" borderId="1" xfId="1" applyFont="1" applyFill="1" applyBorder="1" applyAlignment="1">
      <alignment horizontal="center" vertical="center" wrapText="1"/>
    </xf>
    <xf numFmtId="164" fontId="1" fillId="3" borderId="3" xfId="1" applyNumberFormat="1" applyFill="1" applyBorder="1" applyAlignment="1" applyProtection="1">
      <alignment horizontal="center" vertical="center" wrapText="1"/>
      <protection locked="0"/>
    </xf>
    <xf numFmtId="4" fontId="2" fillId="0" borderId="4" xfId="1" applyNumberFormat="1" applyFont="1" applyBorder="1" applyAlignment="1">
      <alignment horizontal="right" vertical="center" wrapText="1"/>
    </xf>
    <xf numFmtId="0" fontId="18" fillId="0" borderId="1" xfId="1" applyNumberFormat="1" applyFont="1" applyBorder="1" applyAlignment="1">
      <alignment horizontal="left" vertical="top" wrapText="1"/>
    </xf>
    <xf numFmtId="49" fontId="2" fillId="0" borderId="1" xfId="1" applyFont="1" applyBorder="1" applyAlignment="1">
      <alignment horizontal="left" vertical="center" wrapText="1"/>
    </xf>
    <xf numFmtId="4" fontId="2" fillId="0" borderId="1" xfId="1" applyNumberFormat="1" applyFont="1" applyBorder="1" applyAlignment="1">
      <alignment horizontal="right" vertical="center" wrapText="1"/>
    </xf>
    <xf numFmtId="49" fontId="1" fillId="3" borderId="1" xfId="1" applyFill="1" applyBorder="1" applyAlignment="1" applyProtection="1">
      <alignment horizontal="center" vertical="center" wrapText="1"/>
      <protection locked="0"/>
    </xf>
    <xf numFmtId="49" fontId="1" fillId="3" borderId="6" xfId="1" applyFill="1" applyBorder="1" applyAlignment="1" applyProtection="1">
      <alignment horizontal="center" vertical="center" wrapText="1"/>
      <protection locked="0"/>
    </xf>
    <xf numFmtId="4" fontId="2" fillId="0" borderId="7" xfId="1" applyNumberFormat="1" applyFont="1" applyBorder="1" applyAlignment="1">
      <alignment horizontal="right" vertical="center" wrapText="1"/>
    </xf>
    <xf numFmtId="49" fontId="9" fillId="4" borderId="9" xfId="1" applyFont="1" applyFill="1" applyBorder="1" applyAlignment="1">
      <alignment horizontal="left" vertical="center"/>
    </xf>
    <xf numFmtId="49" fontId="12" fillId="4" borderId="10" xfId="1" applyFont="1" applyFill="1" applyBorder="1" applyAlignment="1">
      <alignment horizontal="left" vertical="center" indent="5"/>
    </xf>
    <xf numFmtId="49" fontId="2" fillId="4" borderId="10" xfId="1" applyFont="1" applyFill="1" applyBorder="1" applyAlignment="1">
      <alignment horizontal="center" vertical="center" wrapText="1"/>
    </xf>
    <xf numFmtId="49" fontId="12" fillId="4" borderId="10" xfId="1" applyFont="1" applyFill="1" applyBorder="1" applyAlignment="1">
      <alignment horizontal="left" vertical="center" indent="4"/>
    </xf>
    <xf numFmtId="49" fontId="1" fillId="4" borderId="10" xfId="1" applyFill="1" applyBorder="1" applyAlignment="1">
      <alignment horizontal="center" vertical="center" wrapText="1"/>
    </xf>
    <xf numFmtId="49" fontId="0" fillId="4" borderId="10" xfId="1" applyFont="1" applyFill="1" applyBorder="1" applyAlignment="1">
      <alignment horizontal="center" vertical="center" wrapText="1"/>
    </xf>
    <xf numFmtId="49" fontId="1" fillId="4" borderId="5" xfId="1" applyFill="1" applyBorder="1" applyAlignment="1">
      <alignment horizontal="center" vertical="center" wrapText="1"/>
    </xf>
    <xf numFmtId="49" fontId="4" fillId="0" borderId="0" xfId="1" applyFont="1">
      <alignment vertical="top"/>
    </xf>
    <xf numFmtId="49" fontId="12" fillId="4" borderId="10" xfId="1" applyFont="1" applyFill="1" applyBorder="1" applyAlignment="1">
      <alignment horizontal="left" vertical="center" indent="3"/>
    </xf>
    <xf numFmtId="49" fontId="1" fillId="4" borderId="11" xfId="1" applyFill="1" applyBorder="1" applyAlignment="1">
      <alignment horizontal="center" vertical="center" wrapText="1"/>
    </xf>
    <xf numFmtId="0" fontId="5" fillId="0" borderId="0" xfId="1" applyNumberFormat="1" applyFont="1" applyAlignment="1">
      <alignment horizontal="left" vertical="center" indent="1"/>
    </xf>
    <xf numFmtId="0" fontId="5" fillId="0" borderId="0" xfId="1" applyNumberFormat="1" applyFont="1" applyAlignment="1">
      <alignment horizontal="center" vertical="center"/>
    </xf>
    <xf numFmtId="49" fontId="5" fillId="0" borderId="0" xfId="1" applyFont="1" applyAlignment="1">
      <alignment horizontal="left" vertical="center"/>
    </xf>
    <xf numFmtId="49" fontId="20" fillId="0" borderId="0" xfId="1" applyFont="1">
      <alignment vertical="top"/>
    </xf>
    <xf numFmtId="49" fontId="21" fillId="0" borderId="0" xfId="1" applyFont="1" applyAlignment="1">
      <alignment horizontal="left" vertical="center"/>
    </xf>
    <xf numFmtId="49" fontId="5" fillId="0" borderId="0" xfId="1" applyFont="1" applyAlignment="1">
      <alignment horizontal="left" vertical="center" indent="1"/>
    </xf>
    <xf numFmtId="49" fontId="5" fillId="0" borderId="0" xfId="1" applyFont="1" applyAlignment="1">
      <alignment horizontal="center" vertical="center" wrapText="1"/>
    </xf>
    <xf numFmtId="4" fontId="3" fillId="0" borderId="1" xfId="1" applyNumberFormat="1" applyFont="1" applyBorder="1" applyAlignment="1">
      <alignment horizontal="right" vertical="center" wrapText="1"/>
    </xf>
    <xf numFmtId="164" fontId="3" fillId="0" borderId="1" xfId="1" applyNumberFormat="1" applyFont="1" applyBorder="1" applyAlignment="1">
      <alignment horizontal="center" vertical="center" wrapText="1"/>
    </xf>
    <xf numFmtId="49" fontId="3" fillId="0" borderId="1" xfId="1" applyFont="1" applyBorder="1" applyAlignment="1">
      <alignment horizontal="center" vertical="center" wrapText="1"/>
    </xf>
    <xf numFmtId="49" fontId="3" fillId="0" borderId="1" xfId="1" applyFont="1" applyBorder="1" applyAlignment="1">
      <alignment vertical="center" wrapText="1"/>
    </xf>
    <xf numFmtId="0" fontId="22" fillId="0" borderId="0" xfId="1" applyNumberFormat="1" applyFont="1" applyAlignment="1">
      <alignment vertical="center" wrapText="1"/>
    </xf>
    <xf numFmtId="0" fontId="23" fillId="0" borderId="0" xfId="1" applyNumberFormat="1" applyFont="1" applyAlignment="1">
      <alignment vertical="center" wrapText="1"/>
    </xf>
    <xf numFmtId="0" fontId="3" fillId="0" borderId="0" xfId="1" applyNumberFormat="1" applyFont="1" applyAlignment="1">
      <alignment vertical="center"/>
    </xf>
    <xf numFmtId="0" fontId="2" fillId="2" borderId="0" xfId="1" applyNumberFormat="1" applyFont="1" applyFill="1" applyAlignment="1">
      <alignment horizontal="left" vertical="center" wrapText="1"/>
    </xf>
    <xf numFmtId="0" fontId="2" fillId="0" borderId="12" xfId="1" applyNumberFormat="1" applyFont="1" applyBorder="1" applyAlignment="1">
      <alignment horizontal="left" vertical="top" wrapText="1" indent="1"/>
    </xf>
    <xf numFmtId="0" fontId="2" fillId="0" borderId="12" xfId="1" applyNumberFormat="1" applyFont="1" applyBorder="1" applyAlignment="1">
      <alignment horizontal="left" vertical="top" wrapText="1" indent="1"/>
    </xf>
    <xf numFmtId="0" fontId="2" fillId="0" borderId="13" xfId="1" applyNumberFormat="1" applyFont="1" applyBorder="1" applyAlignment="1">
      <alignment horizontal="left" vertical="center" wrapText="1" indent="1"/>
    </xf>
    <xf numFmtId="0" fontId="2" fillId="0" borderId="13" xfId="1" applyNumberFormat="1" applyFont="1" applyBorder="1" applyAlignment="1">
      <alignment horizontal="left" vertical="center" wrapText="1" indent="1"/>
    </xf>
    <xf numFmtId="0" fontId="1" fillId="0" borderId="0" xfId="1" applyNumberFormat="1" applyAlignment="1">
      <alignment vertical="center"/>
    </xf>
    <xf numFmtId="0" fontId="1" fillId="2" borderId="1" xfId="1" applyNumberFormat="1" applyFill="1" applyBorder="1" applyAlignment="1">
      <alignment horizontal="right" vertical="center" wrapText="1" indent="1"/>
    </xf>
    <xf numFmtId="0" fontId="1" fillId="0" borderId="10" xfId="1" applyNumberFormat="1" applyBorder="1" applyAlignment="1">
      <alignment vertical="center"/>
    </xf>
    <xf numFmtId="0" fontId="24" fillId="0" borderId="0" xfId="1" applyNumberFormat="1" applyFont="1" applyAlignment="1">
      <alignment vertical="center"/>
    </xf>
    <xf numFmtId="0" fontId="2" fillId="0" borderId="0" xfId="1" applyNumberFormat="1" applyFont="1" applyAlignment="1">
      <alignment horizontal="right" vertical="center" wrapText="1"/>
    </xf>
    <xf numFmtId="0" fontId="2" fillId="2" borderId="13" xfId="1" applyNumberFormat="1" applyFont="1" applyFill="1" applyBorder="1" applyAlignment="1">
      <alignment vertical="center" wrapText="1"/>
    </xf>
    <xf numFmtId="0" fontId="11" fillId="0" borderId="13" xfId="1" applyNumberFormat="1" applyFont="1" applyBorder="1" applyAlignment="1">
      <alignment horizontal="center" vertical="center" wrapText="1"/>
    </xf>
    <xf numFmtId="0" fontId="2" fillId="0" borderId="1" xfId="1" applyNumberFormat="1" applyFont="1" applyBorder="1" applyAlignment="1">
      <alignment horizontal="center" vertical="center" wrapText="1"/>
    </xf>
    <xf numFmtId="0" fontId="2" fillId="2" borderId="1" xfId="1" applyNumberFormat="1" applyFont="1" applyFill="1" applyBorder="1" applyAlignment="1">
      <alignment horizontal="left" vertical="center" wrapText="1"/>
    </xf>
    <xf numFmtId="0" fontId="2" fillId="0" borderId="3" xfId="1" applyNumberFormat="1" applyFont="1" applyBorder="1" applyAlignment="1">
      <alignment vertical="center" wrapText="1"/>
    </xf>
    <xf numFmtId="0" fontId="1" fillId="2" borderId="9" xfId="1" applyNumberFormat="1" applyFill="1" applyBorder="1" applyAlignment="1">
      <alignment horizontal="center" vertical="center" wrapText="1"/>
    </xf>
    <xf numFmtId="0" fontId="1" fillId="2" borderId="12" xfId="1" applyNumberFormat="1" applyFill="1" applyBorder="1" applyAlignment="1">
      <alignment horizontal="center" vertical="center" wrapText="1"/>
    </xf>
    <xf numFmtId="0" fontId="1" fillId="2" borderId="10" xfId="1" applyNumberFormat="1" applyFill="1" applyBorder="1" applyAlignment="1">
      <alignment horizontal="center" vertical="center" wrapText="1"/>
    </xf>
    <xf numFmtId="0" fontId="1" fillId="2" borderId="11" xfId="1" applyNumberFormat="1" applyFill="1" applyBorder="1" applyAlignment="1">
      <alignment horizontal="center" vertical="center" wrapText="1"/>
    </xf>
    <xf numFmtId="49" fontId="12" fillId="4" borderId="3" xfId="1" applyFont="1" applyFill="1" applyBorder="1" applyAlignment="1">
      <alignment horizontal="center" vertical="center" textRotation="90" wrapText="1"/>
    </xf>
    <xf numFmtId="49" fontId="2" fillId="2" borderId="1" xfId="2" applyFill="1" applyBorder="1" applyAlignment="1">
      <alignment horizontal="center" vertical="center" wrapText="1"/>
    </xf>
    <xf numFmtId="0" fontId="2" fillId="0" borderId="4" xfId="1" applyNumberFormat="1" applyFont="1" applyBorder="1" applyAlignment="1">
      <alignment horizontal="center" vertical="center" wrapText="1"/>
    </xf>
    <xf numFmtId="0" fontId="2" fillId="0" borderId="12"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0" fontId="2" fillId="2" borderId="8" xfId="1" applyNumberFormat="1" applyFont="1" applyFill="1" applyBorder="1" applyAlignment="1">
      <alignment horizontal="center" vertical="center" wrapText="1"/>
    </xf>
    <xf numFmtId="49" fontId="12" fillId="4" borderId="8" xfId="1" applyFont="1" applyFill="1" applyBorder="1" applyAlignment="1">
      <alignment horizontal="center" vertical="center" textRotation="90" wrapText="1"/>
    </xf>
    <xf numFmtId="0" fontId="2" fillId="0" borderId="7" xfId="1" applyNumberFormat="1" applyFont="1" applyBorder="1" applyAlignment="1">
      <alignment horizontal="center" vertical="center" wrapText="1"/>
    </xf>
    <xf numFmtId="0" fontId="2" fillId="0" borderId="13" xfId="1" applyNumberFormat="1" applyFont="1" applyBorder="1" applyAlignment="1">
      <alignment horizontal="center" vertical="center" wrapText="1"/>
    </xf>
    <xf numFmtId="0" fontId="2" fillId="0" borderId="5" xfId="1" applyNumberFormat="1" applyFont="1" applyBorder="1" applyAlignment="1">
      <alignment horizontal="center" vertical="center" wrapText="1"/>
    </xf>
    <xf numFmtId="0" fontId="2" fillId="0" borderId="6" xfId="1" applyNumberFormat="1" applyFont="1" applyBorder="1" applyAlignment="1">
      <alignment vertical="center" wrapText="1"/>
    </xf>
    <xf numFmtId="49" fontId="2" fillId="2" borderId="1" xfId="2" applyFill="1" applyBorder="1" applyAlignment="1">
      <alignment horizontal="center" vertical="center" wrapText="1"/>
    </xf>
    <xf numFmtId="49" fontId="12" fillId="4" borderId="6" xfId="1" applyFont="1" applyFill="1" applyBorder="1" applyAlignment="1">
      <alignment horizontal="center" vertical="center" textRotation="90" wrapText="1"/>
    </xf>
    <xf numFmtId="49" fontId="25" fillId="0" borderId="0" xfId="1" applyFont="1" applyAlignment="1">
      <alignment vertical="center" wrapText="1"/>
    </xf>
    <xf numFmtId="0" fontId="26" fillId="2" borderId="0" xfId="1" applyNumberFormat="1" applyFont="1" applyFill="1" applyAlignment="1">
      <alignment vertical="center" wrapText="1"/>
    </xf>
    <xf numFmtId="0" fontId="20" fillId="2" borderId="0" xfId="1" applyNumberFormat="1" applyFont="1" applyFill="1" applyAlignment="1">
      <alignment vertical="center" wrapText="1"/>
    </xf>
    <xf numFmtId="49" fontId="27" fillId="2" borderId="12" xfId="1" applyFont="1" applyFill="1" applyBorder="1" applyAlignment="1">
      <alignment horizontal="left" vertical="center" wrapText="1"/>
    </xf>
    <xf numFmtId="49" fontId="27" fillId="2" borderId="12" xfId="1" applyFont="1" applyFill="1" applyBorder="1" applyAlignment="1">
      <alignment horizontal="center" vertical="center" wrapText="1"/>
    </xf>
    <xf numFmtId="0" fontId="5" fillId="2" borderId="12" xfId="1" applyNumberFormat="1" applyFont="1" applyFill="1" applyBorder="1" applyAlignment="1">
      <alignment horizontal="center" vertical="center" wrapText="1"/>
    </xf>
    <xf numFmtId="0" fontId="27" fillId="2" borderId="12" xfId="1" applyNumberFormat="1" applyFont="1" applyFill="1" applyBorder="1" applyAlignment="1">
      <alignment horizontal="center" vertical="center" wrapText="1"/>
    </xf>
    <xf numFmtId="0" fontId="27" fillId="2" borderId="0" xfId="1" applyNumberFormat="1" applyFont="1" applyFill="1" applyAlignment="1">
      <alignment horizontal="center" vertical="center" wrapText="1"/>
    </xf>
    <xf numFmtId="0" fontId="27" fillId="2" borderId="12" xfId="1" applyNumberFormat="1" applyFont="1" applyFill="1" applyBorder="1" applyAlignment="1">
      <alignment horizontal="center" vertical="center" wrapText="1"/>
    </xf>
    <xf numFmtId="0" fontId="25" fillId="0" borderId="0" xfId="1" applyNumberFormat="1" applyFont="1" applyAlignment="1">
      <alignment vertical="center" wrapText="1"/>
    </xf>
    <xf numFmtId="0" fontId="17" fillId="0" borderId="0" xfId="1" applyNumberFormat="1" applyFont="1" applyAlignment="1">
      <alignment horizontal="center" vertical="center" wrapText="1"/>
    </xf>
    <xf numFmtId="0" fontId="28" fillId="0" borderId="0" xfId="1" applyNumberFormat="1" applyFont="1" applyAlignment="1">
      <alignment vertical="center" wrapText="1"/>
    </xf>
    <xf numFmtId="49" fontId="0" fillId="0" borderId="0" xfId="1" applyFont="1">
      <alignment vertical="top"/>
    </xf>
  </cellXfs>
  <cellStyles count="3">
    <cellStyle name="Обычный" xfId="0" builtinId="0"/>
    <cellStyle name="Обычный 10" xfId="2" xr:uid="{8941A186-AD29-4DB8-ADF9-995D4321B6C6}"/>
    <cellStyle name="Обычный 2" xfId="1" xr:uid="{82E559FE-D535-4F3A-902D-D64F9B6ED1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0</xdr:colOff>
      <xdr:row>4</xdr:row>
      <xdr:rowOff>247650</xdr:rowOff>
    </xdr:to>
    <xdr:pic>
      <xdr:nvPicPr>
        <xdr:cNvPr id="2" name="UNFREEZE_PANES" descr="update_org.png" hidden="1">
          <a:extLst>
            <a:ext uri="{FF2B5EF4-FFF2-40B4-BE49-F238E27FC236}">
              <a16:creationId xmlns:a16="http://schemas.microsoft.com/office/drawing/2014/main" id="{5E647DDD-1483-4D3D-B893-D9D1AE9B27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247650"/>
        </a:xfrm>
        <a:prstGeom prst="rect">
          <a:avLst/>
        </a:prstGeom>
        <a:ln w="0">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0</xdr:colOff>
      <xdr:row>13</xdr:row>
      <xdr:rowOff>171450</xdr:rowOff>
    </xdr:to>
    <xdr:pic>
      <xdr:nvPicPr>
        <xdr:cNvPr id="2" name="UNFREEZE_PANES" descr="update_org.png" hidden="1">
          <a:extLst>
            <a:ext uri="{FF2B5EF4-FFF2-40B4-BE49-F238E27FC236}">
              <a16:creationId xmlns:a16="http://schemas.microsoft.com/office/drawing/2014/main" id="{EE0DCEDC-AFB1-4716-996A-0A3166E921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1714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108.OPEN.INFO.REQUEST.HOTVSNA.EIAS(v1.1.1)%20(&#1087;&#1086;&#1089;&#1077;&#1083;&#1082;&#1080;)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Показатели ОТЭП"/>
      <sheetName val="Стандарты качества"/>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PP108.OPEN.INFO.REQUEST.HOTVSNA.EIAS</v>
          </cell>
        </row>
        <row r="3">
          <cell r="B3" t="str">
            <v>Версия отчёта: 1.1.1</v>
          </cell>
        </row>
      </sheetData>
      <sheetData sheetId="1">
        <row r="7">
          <cell r="F7" t="str">
            <v>Ханты-Мансийский автономный округ</v>
          </cell>
        </row>
        <row r="11">
          <cell r="F11">
            <v>45658.454328703701</v>
          </cell>
        </row>
        <row r="12">
          <cell r="F12">
            <v>47483.454456018517</v>
          </cell>
        </row>
        <row r="13">
          <cell r="F13" t="str">
            <v/>
          </cell>
        </row>
        <row r="19">
          <cell r="F19">
            <v>45658.456157407411</v>
          </cell>
        </row>
        <row r="21">
          <cell r="F21">
            <v>45044.456689814811</v>
          </cell>
        </row>
        <row r="22">
          <cell r="F22" t="str">
            <v>3718</v>
          </cell>
        </row>
        <row r="26">
          <cell r="F26">
            <v>45409.457291666666</v>
          </cell>
        </row>
        <row r="27">
          <cell r="F27" t="str">
            <v>4435</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
          </cell>
          <cell r="AJ18" t="str">
            <v/>
          </cell>
          <cell r="AK18" t="str">
            <v/>
          </cell>
          <cell r="AL18" t="str">
            <v/>
          </cell>
          <cell r="AM18" t="str">
            <v/>
          </cell>
          <cell r="AN18">
            <v>0</v>
          </cell>
          <cell r="AO18" t="str">
            <v>.</v>
          </cell>
          <cell r="AP18" t="str">
            <v>..</v>
          </cell>
          <cell r="AQ18" t="str">
            <v>...</v>
          </cell>
        </row>
        <row r="23">
          <cell r="AC23" t="str">
            <v>pIns_PT_VTAR_B</v>
          </cell>
          <cell r="AD23" t="str">
            <v>pt_ntar_2</v>
          </cell>
          <cell r="AE23" t="str">
            <v>pt_ter_2</v>
          </cell>
          <cell r="AF23" t="str">
            <v>pt_cs_2</v>
          </cell>
          <cell r="AG23" t="str">
            <v>pt_ist_te_2</v>
          </cell>
          <cell r="AH23" t="str">
            <v>Тарифы на тепловую энергию (мощность), поставляемую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pIns_PT_VTAR_C</v>
          </cell>
          <cell r="AD28" t="str">
            <v>pt_ntar_3</v>
          </cell>
          <cell r="AE28" t="str">
            <v>pt_ter_3</v>
          </cell>
          <cell r="AF28" t="str">
            <v>pt_cs_3</v>
          </cell>
          <cell r="AG28" t="str">
            <v>pt_ist_te_3</v>
          </cell>
          <cell r="AH28" t="str">
            <v>Тарифы на теплоноситель, поставляемый теплоснабжающими организациями потребителям, другим теплоснабжающим организациям</v>
          </cell>
          <cell r="AJ28" t="str">
            <v/>
          </cell>
          <cell r="AK28" t="str">
            <v/>
          </cell>
          <cell r="AL28" t="str">
            <v/>
          </cell>
          <cell r="AM28" t="str">
            <v/>
          </cell>
          <cell r="AN28">
            <v>0</v>
          </cell>
          <cell r="AO28" t="str">
            <v>.</v>
          </cell>
          <cell r="AP28" t="str">
            <v>..</v>
          </cell>
          <cell r="AQ28" t="str">
            <v>...</v>
          </cell>
        </row>
        <row r="33">
          <cell r="AC33" t="str">
            <v>pIns_PT_VTAR_D</v>
          </cell>
          <cell r="AD33" t="str">
            <v>pt_ntar_4</v>
          </cell>
          <cell r="AE33" t="str">
            <v>pt_ter_4</v>
          </cell>
          <cell r="AF33" t="str">
            <v>pt_cs_4</v>
          </cell>
          <cell r="AG33" t="str">
            <v>pt_ist_te_4</v>
          </cell>
          <cell r="AH33"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33" t="str">
            <v/>
          </cell>
          <cell r="AK33" t="str">
            <v/>
          </cell>
          <cell r="AL33" t="str">
            <v/>
          </cell>
          <cell r="AM33" t="str">
            <v/>
          </cell>
          <cell r="AN33">
            <v>0</v>
          </cell>
          <cell r="AO33" t="str">
            <v>.</v>
          </cell>
          <cell r="AP33" t="str">
            <v>..</v>
          </cell>
          <cell r="AQ33" t="str">
            <v>...</v>
          </cell>
        </row>
        <row r="38">
          <cell r="AC38" t="str">
            <v>pIns_PT_VTAR_E1</v>
          </cell>
          <cell r="AD38" t="str">
            <v>pt_ntar_5</v>
          </cell>
          <cell r="AE38" t="str">
            <v>pt_ter_5</v>
          </cell>
          <cell r="AF38" t="str">
            <v>pt_cs_5</v>
          </cell>
          <cell r="AG38" t="str">
            <v>pt_ist_te_5</v>
          </cell>
          <cell r="AH38" t="str">
            <v>Тарифы на услуги по передаче тепловой энергии</v>
          </cell>
          <cell r="AJ38" t="str">
            <v/>
          </cell>
          <cell r="AK38" t="str">
            <v/>
          </cell>
          <cell r="AL38" t="str">
            <v/>
          </cell>
          <cell r="AM38" t="str">
            <v/>
          </cell>
          <cell r="AN38">
            <v>0</v>
          </cell>
          <cell r="AO38" t="str">
            <v>.</v>
          </cell>
          <cell r="AP38" t="str">
            <v>..</v>
          </cell>
          <cell r="AQ38" t="str">
            <v>...</v>
          </cell>
        </row>
        <row r="43">
          <cell r="AC43" t="str">
            <v>pIns_PT_VTAR_E2</v>
          </cell>
          <cell r="AD43" t="str">
            <v>pt_ntar_6</v>
          </cell>
          <cell r="AE43" t="str">
            <v>pt_ter_6</v>
          </cell>
          <cell r="AF43" t="str">
            <v>pt_cs_6</v>
          </cell>
          <cell r="AG43" t="str">
            <v>pt_ist_te_6</v>
          </cell>
          <cell r="AH43" t="str">
            <v>Тарифы на услуги по передаче теплоносителя</v>
          </cell>
          <cell r="AJ43" t="str">
            <v/>
          </cell>
          <cell r="AK43" t="str">
            <v/>
          </cell>
          <cell r="AL43" t="str">
            <v/>
          </cell>
          <cell r="AM43" t="str">
            <v/>
          </cell>
          <cell r="AN43">
            <v>0</v>
          </cell>
          <cell r="AO43" t="str">
            <v>.</v>
          </cell>
          <cell r="AP43" t="str">
            <v>..</v>
          </cell>
          <cell r="AQ43" t="str">
            <v>...</v>
          </cell>
        </row>
        <row r="48">
          <cell r="AC48" t="str">
            <v>pIns_PT_VTAR_F</v>
          </cell>
          <cell r="AD48" t="str">
            <v>pt_ntar_7</v>
          </cell>
          <cell r="AE48" t="str">
            <v>pt_ter_7</v>
          </cell>
          <cell r="AF48" t="str">
            <v>pt_cs_7</v>
          </cell>
          <cell r="AG48" t="str">
            <v>pt_ist_te_7</v>
          </cell>
          <cell r="AH48" t="str">
            <v>Плата за услуги по поддержанию резервной тепловой мощности при отсутствии потребления тепловой энергии</v>
          </cell>
          <cell r="AJ48" t="str">
            <v/>
          </cell>
          <cell r="AK48" t="str">
            <v/>
          </cell>
          <cell r="AL48" t="str">
            <v/>
          </cell>
          <cell r="AM48" t="str">
            <v/>
          </cell>
          <cell r="AN48">
            <v>0</v>
          </cell>
          <cell r="AO48" t="str">
            <v>.</v>
          </cell>
          <cell r="AP48" t="str">
            <v>..</v>
          </cell>
          <cell r="AQ48" t="str">
            <v>...</v>
          </cell>
        </row>
        <row r="53">
          <cell r="AC53" t="str">
            <v>pIns_PT_VTAR_G</v>
          </cell>
          <cell r="AD53" t="str">
            <v>pt_ntar_8</v>
          </cell>
          <cell r="AE53" t="str">
            <v>pt_ter_8</v>
          </cell>
          <cell r="AF53" t="str">
            <v>pt_cs_8</v>
          </cell>
          <cell r="AG53" t="str">
            <v>pt_ist_te_8</v>
          </cell>
          <cell r="AH53" t="str">
            <v>Плата за подключение (технологическое присоединение) к системе теплоснабжения</v>
          </cell>
          <cell r="AJ53" t="str">
            <v/>
          </cell>
          <cell r="AK53" t="str">
            <v/>
          </cell>
          <cell r="AL53" t="str">
            <v/>
          </cell>
          <cell r="AM53" t="str">
            <v/>
          </cell>
          <cell r="AN53">
            <v>0</v>
          </cell>
          <cell r="AO53" t="str">
            <v>.</v>
          </cell>
          <cell r="AP53" t="str">
            <v>..</v>
          </cell>
          <cell r="AQ53" t="str">
            <v>...</v>
          </cell>
        </row>
        <row r="58">
          <cell r="AC58" t="str">
            <v>pIns_PT_VTAR_H</v>
          </cell>
          <cell r="AD58" t="str">
            <v>pt_ntar_20</v>
          </cell>
          <cell r="AE58" t="str">
            <v>pt_ter_20</v>
          </cell>
          <cell r="AF58" t="str">
            <v>pt_cs_20</v>
          </cell>
          <cell r="AG58" t="str">
            <v>pt_ist_te_20</v>
          </cell>
          <cell r="AH58" t="str">
            <v>Плата за подключение (технологическое присоединение) к системе теплоснабжения (индивидуальная)</v>
          </cell>
          <cell r="AJ58" t="str">
            <v/>
          </cell>
          <cell r="AK58" t="str">
            <v/>
          </cell>
          <cell r="AL58" t="str">
            <v/>
          </cell>
          <cell r="AM58" t="str">
            <v/>
          </cell>
          <cell r="AN58">
            <v>0</v>
          </cell>
          <cell r="AO58" t="str">
            <v>.</v>
          </cell>
          <cell r="AP58" t="str">
            <v>..</v>
          </cell>
          <cell r="AQ58" t="str">
            <v>...</v>
          </cell>
        </row>
        <row r="63">
          <cell r="AC63" t="str">
            <v>pIns_PT_VTAR_I</v>
          </cell>
          <cell r="AD63" t="str">
            <v>pt_ntar_21</v>
          </cell>
          <cell r="AE63" t="str">
            <v>pt_ter_21</v>
          </cell>
          <cell r="AF63" t="str">
            <v>pt_cs_21</v>
          </cell>
          <cell r="AG63" t="str">
            <v>pt_ist_te_21</v>
          </cell>
          <cell r="AH63" t="str">
            <v>Предельный уровень цены на тепловую энергию (мощность), поставляемую теплоснабжающими организациями потребителям</v>
          </cell>
          <cell r="AJ63" t="str">
            <v/>
          </cell>
          <cell r="AK63" t="str">
            <v/>
          </cell>
          <cell r="AL63" t="str">
            <v/>
          </cell>
          <cell r="AM63" t="str">
            <v/>
          </cell>
          <cell r="AN63">
            <v>0</v>
          </cell>
          <cell r="AO63" t="str">
            <v>.</v>
          </cell>
          <cell r="AP63" t="str">
            <v>..</v>
          </cell>
          <cell r="AQ63" t="str">
            <v>...</v>
          </cell>
        </row>
        <row r="79">
          <cell r="AC79" t="str">
            <v>pIns_PT_VTAR_A_COLDVSNA</v>
          </cell>
          <cell r="AD79" t="str">
            <v>pt_ntar_9</v>
          </cell>
          <cell r="AE79" t="str">
            <v>pt_ter_9</v>
          </cell>
          <cell r="AF79" t="str">
            <v>pt_cs_9</v>
          </cell>
          <cell r="AH79" t="str">
            <v>Тариф на питьевую воду (питьевое водоснабжение)</v>
          </cell>
          <cell r="AJ79" t="str">
            <v/>
          </cell>
          <cell r="AK79" t="str">
            <v/>
          </cell>
          <cell r="AL79" t="str">
            <v/>
          </cell>
          <cell r="AM79" t="str">
            <v/>
          </cell>
          <cell r="AN79">
            <v>0</v>
          </cell>
          <cell r="AO79" t="str">
            <v>.</v>
          </cell>
          <cell r="AP79" t="str">
            <v>..</v>
          </cell>
          <cell r="AQ79" t="str">
            <v>...</v>
          </cell>
        </row>
        <row r="84">
          <cell r="AC84" t="str">
            <v>pIns_PT_VTAR_B_COLDVSNA</v>
          </cell>
          <cell r="AD84" t="str">
            <v>pt_ntar_10</v>
          </cell>
          <cell r="AE84" t="str">
            <v>pt_ter_10</v>
          </cell>
          <cell r="AF84" t="str">
            <v>pt_cs_10</v>
          </cell>
          <cell r="AH84" t="str">
            <v>Тариф на техническую воду</v>
          </cell>
          <cell r="AJ84" t="str">
            <v/>
          </cell>
          <cell r="AK84" t="str">
            <v/>
          </cell>
          <cell r="AL84" t="str">
            <v/>
          </cell>
          <cell r="AM84" t="str">
            <v/>
          </cell>
          <cell r="AN84">
            <v>0</v>
          </cell>
          <cell r="AO84" t="str">
            <v>.</v>
          </cell>
          <cell r="AP84" t="str">
            <v>..</v>
          </cell>
          <cell r="AQ84" t="str">
            <v>...</v>
          </cell>
        </row>
        <row r="89">
          <cell r="AC89" t="str">
            <v>pIns_PT_VTAR_C_COLDVSNA</v>
          </cell>
          <cell r="AD89" t="str">
            <v>pt_ntar_11</v>
          </cell>
          <cell r="AE89" t="str">
            <v>pt_ter_11</v>
          </cell>
          <cell r="AF89" t="str">
            <v>pt_cs_11</v>
          </cell>
          <cell r="AH89" t="str">
            <v>Тариф на транспортировку воды</v>
          </cell>
          <cell r="AJ89" t="str">
            <v/>
          </cell>
          <cell r="AK89" t="str">
            <v/>
          </cell>
          <cell r="AL89" t="str">
            <v/>
          </cell>
          <cell r="AM89" t="str">
            <v/>
          </cell>
          <cell r="AN89">
            <v>0</v>
          </cell>
          <cell r="AO89" t="str">
            <v>.</v>
          </cell>
          <cell r="AP89" t="str">
            <v>..</v>
          </cell>
          <cell r="AQ89" t="str">
            <v>...</v>
          </cell>
        </row>
        <row r="94">
          <cell r="AC94" t="str">
            <v>pIns_PT_VTAR_D_COLDVSNA</v>
          </cell>
          <cell r="AD94" t="str">
            <v>pt_ntar_12</v>
          </cell>
          <cell r="AE94" t="str">
            <v>pt_ter_12</v>
          </cell>
          <cell r="AF94" t="str">
            <v>pt_cs_12</v>
          </cell>
          <cell r="AH94" t="str">
            <v>Тариф на подвоз воды</v>
          </cell>
          <cell r="AJ94" t="str">
            <v/>
          </cell>
          <cell r="AK94" t="str">
            <v/>
          </cell>
          <cell r="AL94" t="str">
            <v/>
          </cell>
          <cell r="AM94" t="str">
            <v/>
          </cell>
          <cell r="AN94">
            <v>0</v>
          </cell>
          <cell r="AO94" t="str">
            <v>.</v>
          </cell>
          <cell r="AP94" t="str">
            <v>..</v>
          </cell>
          <cell r="AQ94" t="str">
            <v>...</v>
          </cell>
        </row>
        <row r="99">
          <cell r="AC99" t="str">
            <v>pIns_PT_VTAR_E_COLDVSNA</v>
          </cell>
          <cell r="AD99" t="str">
            <v>pt_ntar_13</v>
          </cell>
          <cell r="AE99" t="str">
            <v>pt_ter_13</v>
          </cell>
          <cell r="AF99" t="str">
            <v>pt_cs_13</v>
          </cell>
          <cell r="AH99" t="str">
            <v>Тариф на подключение (технологическое присоединение) к централизованной системе холодного водоснабжения</v>
          </cell>
          <cell r="AJ99" t="str">
            <v/>
          </cell>
          <cell r="AK99" t="str">
            <v/>
          </cell>
          <cell r="AL99" t="str">
            <v/>
          </cell>
          <cell r="AM99" t="str">
            <v/>
          </cell>
          <cell r="AN99">
            <v>0</v>
          </cell>
          <cell r="AO99" t="str">
            <v>.</v>
          </cell>
          <cell r="AP99" t="str">
            <v>..</v>
          </cell>
          <cell r="AQ99" t="str">
            <v>...</v>
          </cell>
        </row>
        <row r="105">
          <cell r="AC105" t="str">
            <v>pIns_PT_VTAR_A_HOTVSNA</v>
          </cell>
          <cell r="AD105" t="str">
            <v>pt_ntar_14</v>
          </cell>
          <cell r="AE105" t="str">
            <v>pt_ter_14</v>
          </cell>
          <cell r="AF105" t="str">
            <v>pt_cs_14</v>
          </cell>
          <cell r="AH105" t="str">
            <v>Тариф на горячую воду (горячее водоснабжение)</v>
          </cell>
          <cell r="AJ105" t="str">
            <v>Тариф на горячее водоснабжение на территории п.Кедровый-2</v>
          </cell>
          <cell r="AK105" t="str">
            <v>без дифференциации</v>
          </cell>
          <cell r="AL105" t="str">
            <v>без дифференциации</v>
          </cell>
          <cell r="AM105" t="str">
            <v>без дифференциации</v>
          </cell>
          <cell r="AN105">
            <v>1</v>
          </cell>
          <cell r="AO105" t="str">
            <v>1.1</v>
          </cell>
          <cell r="AP105" t="str">
            <v>1.1.1</v>
          </cell>
          <cell r="AQ105" t="str">
            <v>1.1.1.1</v>
          </cell>
        </row>
        <row r="109">
          <cell r="AC109" t="str">
            <v>pIns_PT_VTAR_A_HOTVSNA</v>
          </cell>
          <cell r="AD109" t="str">
            <v>pt_ntar_30</v>
          </cell>
          <cell r="AE109" t="str">
            <v>pt_ter_30</v>
          </cell>
          <cell r="AF109" t="str">
            <v>pt_cs_30</v>
          </cell>
          <cell r="AG109" t="str">
            <v>pt_ist_te_30</v>
          </cell>
          <cell r="AH109" t="str">
            <v>Тариф на горячую воду (горячее водоснабжение)</v>
          </cell>
          <cell r="AJ109" t="str">
            <v>Тариф на горячее водоснабжение на территории п.Юность, Лунный</v>
          </cell>
          <cell r="AK109" t="str">
            <v>без дифференциации</v>
          </cell>
          <cell r="AL109" t="str">
            <v>без дифференциации</v>
          </cell>
          <cell r="AN109" t="str">
            <v>2</v>
          </cell>
          <cell r="AO109" t="str">
            <v>2.1</v>
          </cell>
          <cell r="AP109" t="str">
            <v>2.1.1</v>
          </cell>
        </row>
        <row r="113">
          <cell r="AC113" t="str">
            <v>pIns_PT_VTAR_A_HOTVSNA</v>
          </cell>
          <cell r="AD113" t="str">
            <v>pt_ntar_301</v>
          </cell>
          <cell r="AE113" t="str">
            <v>pt_ter_31</v>
          </cell>
          <cell r="AF113" t="str">
            <v>pt_cs_31</v>
          </cell>
          <cell r="AG113" t="str">
            <v>pt_ist_te_31</v>
          </cell>
          <cell r="AH113" t="str">
            <v>Тариф на горячую воду (горячее водоснабжение)</v>
          </cell>
          <cell r="AJ113" t="str">
            <v>Тариф на горячее водоснабжение на территории п.Снежный</v>
          </cell>
          <cell r="AK113" t="str">
            <v>без дифференциации</v>
          </cell>
          <cell r="AL113" t="str">
            <v>без дифференциации</v>
          </cell>
          <cell r="AN113" t="str">
            <v>3</v>
          </cell>
          <cell r="AO113" t="str">
            <v>3.1</v>
          </cell>
          <cell r="AP113" t="str">
            <v>3.1.1</v>
          </cell>
        </row>
        <row r="118">
          <cell r="AC118" t="str">
            <v>pIns_PT_VTAR_B_HOTVSNA</v>
          </cell>
          <cell r="AD118" t="str">
            <v>pt_ntar_15</v>
          </cell>
          <cell r="AE118" t="str">
            <v>pt_ter_15</v>
          </cell>
          <cell r="AF118" t="str">
            <v>pt_cs_15</v>
          </cell>
          <cell r="AH118" t="str">
            <v>Тариф на транспортировку горячей воды</v>
          </cell>
          <cell r="AJ118" t="str">
            <v/>
          </cell>
          <cell r="AK118" t="str">
            <v/>
          </cell>
          <cell r="AL118" t="str">
            <v/>
          </cell>
          <cell r="AM118" t="str">
            <v/>
          </cell>
          <cell r="AN118">
            <v>0</v>
          </cell>
          <cell r="AO118" t="str">
            <v>.</v>
          </cell>
          <cell r="AP118" t="str">
            <v>..</v>
          </cell>
          <cell r="AQ118" t="str">
            <v>...</v>
          </cell>
        </row>
        <row r="123">
          <cell r="AC123" t="str">
            <v>pIns_PT_VTAR_C_HOTVSNA</v>
          </cell>
          <cell r="AD123" t="str">
            <v>pt_ntar_16</v>
          </cell>
          <cell r="AE123" t="str">
            <v>pt_ter_16</v>
          </cell>
          <cell r="AF123" t="str">
            <v>pt_cs_16</v>
          </cell>
          <cell r="AH123" t="str">
            <v>Тариф на подключение (технологическое присоединение) к централизованной системе горячего водоснабжения</v>
          </cell>
          <cell r="AJ123" t="str">
            <v/>
          </cell>
          <cell r="AK123" t="str">
            <v/>
          </cell>
          <cell r="AL123" t="str">
            <v/>
          </cell>
          <cell r="AM123" t="str">
            <v/>
          </cell>
          <cell r="AN123">
            <v>0</v>
          </cell>
          <cell r="AO123" t="str">
            <v>.</v>
          </cell>
          <cell r="AP123" t="str">
            <v>..</v>
          </cell>
          <cell r="AQ123" t="str">
            <v>...</v>
          </cell>
        </row>
        <row r="129">
          <cell r="AC129" t="str">
            <v>pIns_PT_VTAR_A_VOTV</v>
          </cell>
          <cell r="AD129" t="str">
            <v>pt_ntar_17</v>
          </cell>
          <cell r="AE129" t="str">
            <v>pt_ter_17</v>
          </cell>
          <cell r="AF129" t="str">
            <v>pt_cs_17</v>
          </cell>
          <cell r="AH129" t="str">
            <v>Тариф на водоотведение</v>
          </cell>
          <cell r="AJ129" t="str">
            <v/>
          </cell>
          <cell r="AK129" t="str">
            <v/>
          </cell>
          <cell r="AL129" t="str">
            <v/>
          </cell>
          <cell r="AM129" t="str">
            <v/>
          </cell>
          <cell r="AN129">
            <v>0</v>
          </cell>
          <cell r="AO129" t="str">
            <v>.</v>
          </cell>
          <cell r="AP129" t="str">
            <v>..</v>
          </cell>
          <cell r="AQ129" t="str">
            <v>...</v>
          </cell>
        </row>
        <row r="134">
          <cell r="AC134" t="str">
            <v>pIns_PT_VTAR_B_VOTV</v>
          </cell>
          <cell r="AD134" t="str">
            <v>pt_ntar_18</v>
          </cell>
          <cell r="AE134" t="str">
            <v>pt_ter_18</v>
          </cell>
          <cell r="AF134" t="str">
            <v>pt_cs_18</v>
          </cell>
          <cell r="AH134" t="str">
            <v>Тариф на транспортировку сточных вод</v>
          </cell>
          <cell r="AJ134" t="str">
            <v/>
          </cell>
          <cell r="AK134" t="str">
            <v/>
          </cell>
          <cell r="AL134" t="str">
            <v/>
          </cell>
          <cell r="AM134" t="str">
            <v/>
          </cell>
          <cell r="AN134">
            <v>0</v>
          </cell>
          <cell r="AO134" t="str">
            <v>.</v>
          </cell>
          <cell r="AP134" t="str">
            <v>..</v>
          </cell>
          <cell r="AQ134" t="str">
            <v>...</v>
          </cell>
        </row>
        <row r="139">
          <cell r="AC139" t="str">
            <v>pIns_PT_VTAR_C_VOTV</v>
          </cell>
          <cell r="AD139" t="str">
            <v>pt_ntar_19</v>
          </cell>
          <cell r="AE139" t="str">
            <v>pt_ter_19</v>
          </cell>
          <cell r="AF139" t="str">
            <v>pt_cs_19</v>
          </cell>
          <cell r="AH139" t="str">
            <v>Тариф на подключение (технологическое присоединение) к централизованной системе водоотведения</v>
          </cell>
          <cell r="AJ139" t="str">
            <v/>
          </cell>
          <cell r="AK139" t="str">
            <v/>
          </cell>
          <cell r="AL139" t="str">
            <v/>
          </cell>
          <cell r="AM139" t="str">
            <v/>
          </cell>
          <cell r="AN139">
            <v>0</v>
          </cell>
          <cell r="AO139" t="str">
            <v>.</v>
          </cell>
          <cell r="AP139" t="str">
            <v>..</v>
          </cell>
          <cell r="AQ139"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3"/>
      <sheetData sheetId="34"/>
      <sheetData sheetId="35"/>
      <sheetData sheetId="36"/>
      <sheetData sheetId="37"/>
      <sheetData sheetId="38"/>
      <sheetData sheetId="39"/>
      <sheetData sheetId="40">
        <row r="11">
          <cell r="AD11" t="str">
            <v>ip_1</v>
          </cell>
        </row>
        <row r="13">
          <cell r="G13" t="str">
            <v>Добавить инвестиционную программу</v>
          </cell>
        </row>
      </sheetData>
      <sheetData sheetId="41"/>
      <sheetData sheetId="42"/>
      <sheetData sheetId="43"/>
      <sheetData sheetId="44"/>
      <sheetData sheetId="45"/>
      <sheetData sheetId="46"/>
      <sheetData sheetId="47">
        <row r="66">
          <cell r="K66" t="str">
            <v>метод индексации установленных тарифов</v>
          </cell>
        </row>
        <row r="67">
          <cell r="K67" t="str">
            <v>метод индексации установленных тарифов</v>
          </cell>
        </row>
        <row r="68">
          <cell r="K68" t="str">
            <v>метод индексации установленных тарифов</v>
          </cell>
        </row>
        <row r="69">
          <cell r="K69" t="str">
            <v>метод индексации установленных тарифов</v>
          </cell>
        </row>
        <row r="70">
          <cell r="K70" t="str">
            <v>метод индексации установленных тарифов</v>
          </cell>
        </row>
        <row r="72">
          <cell r="K72" t="str">
            <v>метод индексации установленных тарифов</v>
          </cell>
        </row>
        <row r="73">
          <cell r="K73" t="str">
            <v>метод индексации установленных тарифов</v>
          </cell>
        </row>
        <row r="74">
          <cell r="K74" t="str">
            <v>метод индексации установленных тарифов</v>
          </cell>
        </row>
        <row r="75">
          <cell r="K75" t="str">
            <v>метод индексации установленных тарифов</v>
          </cell>
        </row>
        <row r="76">
          <cell r="K76" t="str">
            <v>метод индексации установленных тарифов</v>
          </cell>
        </row>
        <row r="78">
          <cell r="K78" t="str">
            <v>метод индексации установленных тарифов</v>
          </cell>
        </row>
        <row r="79">
          <cell r="K79" t="str">
            <v>метод индексации установленных тарифов</v>
          </cell>
        </row>
        <row r="80">
          <cell r="K80" t="str">
            <v>метод индексации установленных тарифов</v>
          </cell>
        </row>
        <row r="81">
          <cell r="K81" t="str">
            <v>метод индексации установленных тарифов</v>
          </cell>
        </row>
        <row r="82">
          <cell r="K82" t="str">
            <v>метод индексации установленных тарифов</v>
          </cell>
        </row>
      </sheetData>
      <sheetData sheetId="48"/>
      <sheetData sheetId="49"/>
      <sheetData sheetId="50">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43</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E19" t="str">
            <v>Тарифы на тепловую энергию (мощность), поставляемую теплоснабжающими организациями потребителям, другим теплоснабжающим организациям</v>
          </cell>
          <cell r="BB19" t="str">
            <v>смола</v>
          </cell>
        </row>
        <row r="20">
          <cell r="E20"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HOTVSNA</v>
          </cell>
          <cell r="F36" t="str">
            <v>горячего водоснабжения</v>
          </cell>
          <cell r="G36" t="str">
            <v>горячее водоснабжение</v>
          </cell>
        </row>
        <row r="44">
          <cell r="G44">
            <v>2024</v>
          </cell>
        </row>
        <row r="45">
          <cell r="E45" t="str">
            <v>R</v>
          </cell>
          <cell r="J45" t="str">
            <v>Предложение регулируемой организации об установлении тарифов в сфере горячего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cell r="K45" t="str">
            <v>Перечень муниципальных районов и муниципальных образований (территорий действия тарифа)</v>
          </cell>
        </row>
        <row r="46">
          <cell r="F46" t="str">
            <v>O</v>
          </cell>
          <cell r="G46" t="str">
            <v>01.01.2024</v>
          </cell>
          <cell r="H46" t="str">
            <v>31.12.2024</v>
          </cell>
          <cell r="I46" t="b">
            <v>1</v>
          </cell>
          <cell r="J46" t="str">
            <v>Общая информация о регулируемой организации (горячего водоснабжения)</v>
          </cell>
        </row>
        <row r="47">
          <cell r="F47" t="str">
            <v>Q</v>
          </cell>
          <cell r="G47" t="str">
            <v>01.01.2024</v>
          </cell>
          <cell r="H47" t="str">
            <v>31.12.2024</v>
          </cell>
          <cell r="I47" t="b">
            <v>1</v>
          </cell>
          <cell r="J47"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48">
          <cell r="F48" t="str">
            <v>B</v>
          </cell>
          <cell r="G48" t="str">
            <v>01.01.2024</v>
          </cell>
          <cell r="H48" t="str">
            <v>31.12.2024</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01.01.2024</v>
          </cell>
          <cell r="H49" t="str">
            <v>31.12.2024</v>
          </cell>
          <cell r="I49" t="b">
            <v>1</v>
          </cell>
          <cell r="J49" t="str">
            <v>Информация об условиях, на которых осуществляется поставка товаров (оказание услуг) в сфере горячего водоснабжения</v>
          </cell>
        </row>
        <row r="50">
          <cell r="F50" t="str">
            <v>I</v>
          </cell>
          <cell r="G50" t="str">
            <v>01.01.2024</v>
          </cell>
          <cell r="H50" t="str">
            <v>31.12.2024</v>
          </cell>
          <cell r="I50" t="b">
            <v>1</v>
          </cell>
          <cell r="J50" t="str">
            <v>Информация об инвестиционных программах регулируемой организации в области горячего водоснабжения</v>
          </cell>
        </row>
        <row r="51">
          <cell r="F51" t="str">
            <v>R</v>
          </cell>
          <cell r="G51" t="str">
            <v>01.01.2025</v>
          </cell>
          <cell r="H51" t="str">
            <v>31.12.2029</v>
          </cell>
          <cell r="I51" t="b">
            <v>0</v>
          </cell>
          <cell r="J51" t="str">
            <v>Предложение регулируемой организации об установлении тарифов в сфере горячего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01.01.2025</v>
          </cell>
          <cell r="H52" t="str">
            <v>31.12.2029</v>
          </cell>
          <cell r="I52" t="b">
            <v>0</v>
          </cell>
          <cell r="J52" t="str">
            <v>Показатели, подлежащие раскрытию в сфере горячего водоснабжения (цены и тарифы)</v>
          </cell>
        </row>
        <row r="53">
          <cell r="F53" t="str">
            <v>ROIV</v>
          </cell>
          <cell r="G53" t="str">
            <v>01.01.2024</v>
          </cell>
          <cell r="H53" t="str">
            <v>31.12.2024</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7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7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51">
        <row r="12">
          <cell r="F12" t="str">
            <v>СГ МУП "Городские тепловые сети"</v>
          </cell>
        </row>
      </sheetData>
      <sheetData sheetId="52"/>
      <sheetData sheetId="53"/>
      <sheetData sheetId="54"/>
      <sheetData sheetId="55"/>
      <sheetData sheetId="56"/>
      <sheetData sheetId="57"/>
      <sheetData sheetId="58"/>
      <sheetData sheetId="59"/>
      <sheetData sheetId="60"/>
      <sheetData sheetId="61">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горячего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горячего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горячего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горячего водоснабжения</v>
          </cell>
        </row>
        <row r="4">
          <cell r="C4" t="str">
            <v>Форма 1. Информация об организации, осуществляющей горячее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горячее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горячего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горячего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горячего водоснабжения, включая структуру основных производственных затрат (в части регулируемых видов деятельности в сфере горячего водоснабжения)</v>
          </cell>
          <cell r="D6" t="str">
            <v>Форма 8. Информация о товарах (об услугах), поставляемых (оказываемых) единой теплоснабжающей организацией в ценовых зонах теплоснабжения по регулируемым ценам (тарифам) в сфере теплоснабжения, информация о товарах (об услугах), поставляемых (оказываемых) теплоснабжающей организацией в ценовых зонах теплоснабжения и теплосетевой организацией в ценовых зонах теплоснабжения по регулируемым ценам (тарифам) в сфере теплоснабжения</v>
          </cell>
          <cell r="E6" t="str">
            <v>Форма 4. Информация об основных показателях финансово-хозяйственной деятельности организации горячего водоснабжения, включая структуру основных производственных затрат (в части регулируемых видов деятельности в сфере горячего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горячего водоснабжения</v>
          </cell>
        </row>
        <row r="31">
          <cell r="C31" t="str">
            <v>Форма 1. Информация об организации, осуществляющей горячее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горячее водоснабжение (общая информация)</v>
          </cell>
        </row>
        <row r="32">
          <cell r="C32" t="str">
            <v>Форма 7. Информация об инвестиционных программах организации горячего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горячего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2">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горячего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горячего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 по которым отказано в заключении договора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горячего водоснабжения, по которым организацией горячего водоснабжения отказано в заключении договора о подключении (технологическом присоединении) к централизованной системе горячего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горячего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горячего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горячего водоснабжения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row>
        <row r="16">
          <cell r="N16" t="str">
            <v>Указывается наличие свободной мощности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наличии свободной мощности (резерве мощности) на соответствующих объектах централизованных систем горячего водоснабжения публикуется в отношении каждой централизованной системы горячего водоснабжения в отдельных строках.</v>
          </cell>
        </row>
        <row r="18">
          <cell r="L18">
            <v>1</v>
          </cell>
          <cell r="M18" t="str">
            <v>Выручка от регулируемых видов деятельности в сфере горячего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горячего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используемую для горячего водоснабжения</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2.2</v>
          </cell>
          <cell r="M22" t="str">
            <v>Расходы на тепловую энергию, производимую с применением собственных источников и используемую для горячего водоснабжения</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2.3</v>
          </cell>
          <cell r="M23" t="str">
            <v>Расходы на приобретаемую холодную воду, используемую для горячего водоснабжения</v>
          </cell>
          <cell r="N23" t="str">
            <v/>
          </cell>
          <cell r="Q23" t="str">
            <v>2.3</v>
          </cell>
          <cell r="V23" t="str">
            <v>Расходы на приобретаемую холодную воду, используемую для горячего водоснабжения</v>
          </cell>
        </row>
        <row r="24">
          <cell r="L24" t="str">
            <v>2.4</v>
          </cell>
          <cell r="M24" t="str">
            <v>Расходы на холодную воду, получаемую с применением собственных источников водозабора (скважин) и используемую для горячего водоснабжения</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2.5</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2.5.1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2.5.2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
          </cell>
          <cell r="M29" t="str">
            <v/>
          </cell>
          <cell r="N29" t="str">
            <v/>
          </cell>
          <cell r="O29" t="str">
            <v>2.5</v>
          </cell>
          <cell r="P29" t="str">
            <v>2.3</v>
          </cell>
          <cell r="R29" t="str">
            <v>2.3</v>
          </cell>
          <cell r="T29" t="str">
            <v>Расходы на  хим.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Расходы на 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Расходы на 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регулируемых видов деятельности в сфере горячего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производственных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2.13</v>
          </cell>
          <cell r="M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2.13.1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2.14</v>
          </cell>
          <cell r="M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горячего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за счет их ввода в эксплуатацию (вывода из эксплуатации)</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горячего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7</v>
          </cell>
          <cell r="M70" t="str">
            <v>Объём приобретаемой холодной воды, используемой для горячего водоснабжения</v>
          </cell>
          <cell r="N70" t="str">
            <v/>
          </cell>
          <cell r="Q70" t="str">
            <v>7</v>
          </cell>
          <cell r="V70" t="str">
            <v>Объём приобретаемой холодной воды, используемой для горячего водоснабжения</v>
          </cell>
        </row>
        <row r="71">
          <cell r="L71" t="str">
            <v>8</v>
          </cell>
          <cell r="M71" t="str">
            <v>Объём холодной воды, получаемой с применением собственных источников водозабора (скважин) и используемой для горячего водоснабжения</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9</v>
          </cell>
          <cell r="M72" t="str">
            <v>Объём приобретаемой тепловой энергии (мощности), используемой для горячего водоснабжения</v>
          </cell>
          <cell r="N72" t="str">
            <v/>
          </cell>
          <cell r="Q72" t="str">
            <v>9</v>
          </cell>
          <cell r="V72" t="str">
            <v>Объём приобретаемой тепловой энергии (мощности), используемой для горячего водоснабжения</v>
          </cell>
        </row>
        <row r="73">
          <cell r="L73" t="str">
            <v>10</v>
          </cell>
          <cell r="M73" t="str">
            <v>Объём тепловой энергии, производимой с применением собственных источников и используемой для горячего водоснабжения</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11</v>
          </cell>
          <cell r="M74" t="str">
            <v>Потери горячей воды в сетях (процентов)</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горячего водоснабжения</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2">
          <cell r="B2" t="str">
            <v>Территория 1</v>
          </cell>
        </row>
      </sheetData>
      <sheetData sheetId="80"/>
      <sheetData sheetId="81">
        <row r="2">
          <cell r="A2" t="str">
            <v>4189702</v>
          </cell>
          <cell r="B2" t="str">
            <v>Горячее водоснабжение</v>
          </cell>
        </row>
        <row r="3">
          <cell r="A3" t="str">
            <v>4189703</v>
          </cell>
          <cell r="B3" t="str">
            <v>Транспортировка</v>
          </cell>
        </row>
        <row r="4">
          <cell r="A4" t="str">
            <v>4189704</v>
          </cell>
          <cell r="B4" t="str">
            <v>Подключение (технологическое присоединение) к централизованной системе горячего водоснабжения</v>
          </cell>
        </row>
      </sheetData>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rgutgts.ru/zakupki/the-procurement-plan/" TargetMode="External"/><Relationship Id="rId2" Type="http://schemas.openxmlformats.org/officeDocument/2006/relationships/hyperlink" Target="https://www.surgutgts.ru/zakupki/the-principles-of-the-procurement-activities-of-the/" TargetMode="External"/><Relationship Id="rId1" Type="http://schemas.openxmlformats.org/officeDocument/2006/relationships/hyperlink" Target="https://www.surgutgts.ru/zakupki/the-principles-of-the-procurement-activities-of-the/" TargetMode="External"/><Relationship Id="rId5" Type="http://schemas.openxmlformats.org/officeDocument/2006/relationships/drawing" Target="../drawings/drawing1.xml"/><Relationship Id="rId4" Type="http://schemas.openxmlformats.org/officeDocument/2006/relationships/hyperlink" Target="https://www.surgutgts.ru/zakupki/arkhiv-zakupok-201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ortal.eias.ru/Portal/DownloadPage.aspx?type=12&amp;guid=c19227ef-f382-4b23-8904-5897880558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1D925-4690-482D-83AD-D8FFF3CCF808}">
  <sheetPr>
    <tabColor theme="6" tint="0.39997558519241921"/>
  </sheetPr>
  <dimension ref="A1:R17"/>
  <sheetViews>
    <sheetView showGridLines="0" zoomScale="90" workbookViewId="0">
      <pane xSplit="5" ySplit="9" topLeftCell="F10" activePane="bottomRight" state="frozen"/>
      <selection pane="topRight" activeCell="F1" sqref="F1"/>
      <selection pane="bottomLeft" activeCell="A10" sqref="A10"/>
      <selection pane="bottomRight" activeCell="G13" sqref="G13"/>
    </sheetView>
  </sheetViews>
  <sheetFormatPr defaultColWidth="10.5703125" defaultRowHeight="14.25" customHeight="1"/>
  <cols>
    <col min="1" max="1" width="9.140625" style="1" hidden="1" customWidth="1"/>
    <col min="2" max="2" width="9.140625" style="2" hidden="1" customWidth="1"/>
    <col min="3" max="3" width="3" style="3" customWidth="1"/>
    <col min="4" max="4" width="6" style="4" customWidth="1"/>
    <col min="5" max="5" width="53" style="4" customWidth="1"/>
    <col min="6" max="7" width="35" style="4" customWidth="1"/>
    <col min="8" max="8" width="89" style="4" customWidth="1"/>
    <col min="9" max="9" width="10" style="4" customWidth="1"/>
    <col min="10" max="11" width="10" style="5" customWidth="1"/>
    <col min="12" max="17" width="10" style="4" customWidth="1"/>
    <col min="18" max="18" width="10.5703125" style="4"/>
    <col min="19" max="16384" width="10.5703125" style="7"/>
  </cols>
  <sheetData>
    <row r="1" spans="1:18" ht="22.5" hidden="1" customHeight="1">
      <c r="N1" s="6"/>
      <c r="O1" s="6"/>
      <c r="Q1" s="6"/>
      <c r="R1" s="4" t="s">
        <v>0</v>
      </c>
    </row>
    <row r="2" spans="1:18" s="4" customFormat="1" ht="18.75" hidden="1" customHeight="1">
      <c r="A2" s="8"/>
      <c r="B2" s="2"/>
      <c r="C2" s="9" t="s">
        <v>1</v>
      </c>
      <c r="D2" s="10"/>
      <c r="E2" s="11"/>
      <c r="F2" s="12"/>
      <c r="G2" s="13"/>
      <c r="I2" s="5"/>
      <c r="J2" s="5"/>
      <c r="R2" s="4">
        <v>0</v>
      </c>
    </row>
    <row r="3" spans="1:18" ht="14.25" hidden="1" customHeight="1">
      <c r="R3" s="4">
        <v>0</v>
      </c>
    </row>
    <row r="4" spans="1:18" ht="6.4" customHeight="1">
      <c r="C4" s="14"/>
      <c r="D4" s="15"/>
      <c r="E4" s="15"/>
      <c r="F4" s="15"/>
      <c r="G4" s="16"/>
      <c r="H4" s="16"/>
      <c r="R4" s="4">
        <v>6</v>
      </c>
    </row>
    <row r="5" spans="1:18" ht="34.5" customHeight="1">
      <c r="C5" s="14"/>
      <c r="D5" s="17" t="str">
        <f>PURCH_NAME_FORM</f>
        <v>Форма 11. Информация о способах приобретения, стоимости и об объемах товаров (работ, услуг), необходимых организации горячего водоснабжения для производства товаров (оказания услуг) в сфере горячего водоснабжения, тарифы на которые подлежат регулированию</v>
      </c>
      <c r="E5" s="18"/>
      <c r="F5" s="18"/>
      <c r="G5" s="19"/>
      <c r="H5" s="20"/>
      <c r="R5" s="4">
        <v>33</v>
      </c>
    </row>
    <row r="6" spans="1:18" s="4" customFormat="1" ht="18" customHeight="1">
      <c r="A6" s="1"/>
      <c r="B6" s="2"/>
      <c r="C6" s="14"/>
      <c r="D6" s="21" t="str">
        <f>IF(org=0,"Не определено",org)</f>
        <v>СГ МУП "Городские тепловые сети"</v>
      </c>
      <c r="E6" s="22"/>
      <c r="F6" s="22"/>
      <c r="G6" s="23"/>
      <c r="H6" s="20"/>
      <c r="J6" s="5"/>
      <c r="K6" s="5"/>
      <c r="R6" s="4">
        <v>17</v>
      </c>
    </row>
    <row r="7" spans="1:18" ht="14.65" customHeight="1">
      <c r="C7" s="14"/>
      <c r="D7" s="15"/>
      <c r="E7" s="24"/>
      <c r="F7" s="24"/>
      <c r="G7" s="25"/>
      <c r="H7" s="26"/>
      <c r="R7" s="4">
        <v>14</v>
      </c>
    </row>
    <row r="8" spans="1:18" ht="14.65" customHeight="1">
      <c r="C8" s="14"/>
      <c r="D8" s="27" t="s">
        <v>2</v>
      </c>
      <c r="E8" s="27"/>
      <c r="F8" s="27"/>
      <c r="G8" s="27"/>
      <c r="H8" s="28" t="s">
        <v>3</v>
      </c>
      <c r="R8" s="4">
        <v>14</v>
      </c>
    </row>
    <row r="9" spans="1:18" ht="24" customHeight="1">
      <c r="C9" s="14"/>
      <c r="D9" s="29" t="s">
        <v>4</v>
      </c>
      <c r="E9" s="30" t="s">
        <v>5</v>
      </c>
      <c r="F9" s="30" t="s">
        <v>6</v>
      </c>
      <c r="G9" s="30" t="s">
        <v>7</v>
      </c>
      <c r="H9" s="28"/>
      <c r="R9" s="4">
        <v>23</v>
      </c>
    </row>
    <row r="10" spans="1:18" ht="35.25" customHeight="1">
      <c r="A10" s="8"/>
      <c r="C10" s="14"/>
      <c r="D10" s="10" t="s">
        <v>8</v>
      </c>
      <c r="E10" s="31" t="str">
        <f>"Сведения о правовых актах, регламентирующих правила закупки (положение о закупках) в "&amp;IF(TEMPLATE_SPHERE="TKO","организации",IF(TEMPLATE_SPHERE="HEAT","регулируемой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теплоснабжения","организации "&amp;TEMPLATE_SPHERE_RUS))</f>
        <v>Сведения о правовых актах, регламентирующих правила закупки (положение о закупках) в организации горячего водоснабжения</v>
      </c>
      <c r="F10" s="12" t="s">
        <v>9</v>
      </c>
      <c r="G10" s="32" t="s">
        <v>10</v>
      </c>
      <c r="H10" s="33" t="s">
        <v>11</v>
      </c>
      <c r="R10" s="4">
        <v>14</v>
      </c>
    </row>
    <row r="11" spans="1:18" ht="35.25" customHeight="1">
      <c r="A11" s="8"/>
      <c r="C11" s="14"/>
      <c r="D11" s="10" t="s">
        <v>12</v>
      </c>
      <c r="E11" s="31" t="str">
        <f>"Сведения о месте размещения "&amp;IF(TEMPLATE_SPHERE="TKO","положения о закупках в организации",IF(TEMPLATE_SPHERE="HEAT","положения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теплоснабжения","правовых актов, регламентирующих правила закупки (положение о закупках) в организации "&amp;TEMPLATE_SPHERE_RUS))</f>
        <v>Сведения о месте размещения правовых актов, регламентирующих правила закупки (положение о закупках) в организации горячего водоснабжения</v>
      </c>
      <c r="F11" s="12" t="s">
        <v>13</v>
      </c>
      <c r="G11" s="32" t="s">
        <v>10</v>
      </c>
      <c r="H11" s="34"/>
      <c r="R11" s="4">
        <v>14</v>
      </c>
    </row>
    <row r="12" spans="1:18" ht="24" customHeight="1">
      <c r="A12" s="8"/>
      <c r="C12" s="35"/>
      <c r="D12" s="10" t="s">
        <v>14</v>
      </c>
      <c r="E12" s="36" t="str">
        <f>"Сведения о планировании закупочных процедур"&amp;IF(TEMPLATE_SPHERE="TKO"," &lt;1&gt;","")</f>
        <v>Сведения о планировании закупочных процедур</v>
      </c>
      <c r="F12" s="12" t="s">
        <v>13</v>
      </c>
      <c r="G12" s="32" t="s">
        <v>15</v>
      </c>
      <c r="H12" s="34" t="str">
        <f>"В случае наличия дополнительных сведений о способах приобретения, стоимости и объемах товаров, необходимых для производства "&amp;IF(OR(TEMPLATE_SPHERE="HEAT",TEMPLATE_SPHERE="TKO"),"","регулируемых ")&amp;"товаров и (или) оказания "&amp;IF(OR(TEMPLATE_SPHERE="HEAT",TEMPLATE_SPHERE="TKO"),"услуг организацией","регулируемых услуг регулируемой организацией")&amp;", информация по ним указывается в отдельных строках."</f>
        <v>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v>
      </c>
      <c r="I12" s="5"/>
      <c r="K12" s="4"/>
      <c r="R12" s="4">
        <v>14</v>
      </c>
    </row>
    <row r="13" spans="1:18" ht="24" customHeight="1">
      <c r="A13" s="8"/>
      <c r="C13" s="35"/>
      <c r="D13" s="10" t="s">
        <v>16</v>
      </c>
      <c r="E13" s="36" t="str">
        <f>"Сведения о результатах проведения закупочных процедур"&amp;IF(TEMPLATE_SPHERE="TKO"," &lt;1&gt;","")</f>
        <v>Сведения о результатах проведения закупочных процедур</v>
      </c>
      <c r="F13" s="12" t="s">
        <v>13</v>
      </c>
      <c r="G13" s="32" t="s">
        <v>17</v>
      </c>
      <c r="H13" s="34"/>
      <c r="I13" s="5"/>
      <c r="K13" s="4"/>
      <c r="R13" s="4">
        <v>14</v>
      </c>
    </row>
    <row r="14" spans="1:18" ht="14.65" customHeight="1">
      <c r="A14" s="8"/>
      <c r="C14" s="14"/>
      <c r="D14" s="37"/>
      <c r="E14" s="38" t="s">
        <v>18</v>
      </c>
      <c r="F14" s="39"/>
      <c r="G14" s="40"/>
      <c r="H14" s="41"/>
      <c r="R14" s="4">
        <v>14</v>
      </c>
    </row>
    <row r="15" spans="1:18" s="4" customFormat="1" ht="14.65" customHeight="1">
      <c r="A15" s="8"/>
      <c r="B15" s="2"/>
      <c r="C15" s="14"/>
      <c r="D15" s="42"/>
      <c r="E15" s="43"/>
      <c r="F15" s="44"/>
      <c r="G15" s="45"/>
      <c r="H15" s="46"/>
      <c r="J15" s="5"/>
      <c r="K15" s="5"/>
      <c r="R15" s="4">
        <v>14</v>
      </c>
    </row>
    <row r="16" spans="1:18" ht="14.65" customHeight="1">
      <c r="D16" s="47"/>
      <c r="E16" s="48"/>
      <c r="F16" s="48"/>
      <c r="G16" s="48"/>
      <c r="H16" s="48"/>
      <c r="R16" s="4">
        <v>14</v>
      </c>
    </row>
    <row r="17" spans="1:18" ht="22.5" hidden="1" customHeight="1">
      <c r="A17" s="1" t="s">
        <v>19</v>
      </c>
      <c r="B17" s="2">
        <v>0</v>
      </c>
      <c r="C17" s="3">
        <v>3</v>
      </c>
      <c r="D17" s="4">
        <v>6</v>
      </c>
      <c r="E17" s="4">
        <v>53</v>
      </c>
      <c r="F17" s="4">
        <v>35</v>
      </c>
      <c r="G17" s="4">
        <v>35</v>
      </c>
      <c r="H17" s="4">
        <v>89</v>
      </c>
      <c r="I17" s="4">
        <v>10</v>
      </c>
      <c r="J17" s="5">
        <v>10</v>
      </c>
      <c r="K17" s="5">
        <v>10</v>
      </c>
      <c r="L17" s="4">
        <v>10</v>
      </c>
      <c r="M17" s="4">
        <v>10</v>
      </c>
      <c r="N17" s="4">
        <v>10</v>
      </c>
      <c r="O17" s="4">
        <v>10</v>
      </c>
      <c r="P17" s="4">
        <v>10</v>
      </c>
      <c r="Q17" s="4">
        <v>10</v>
      </c>
      <c r="R17" s="4">
        <v>23</v>
      </c>
    </row>
  </sheetData>
  <sheetProtection formatColumns="0" formatRows="0" insertRows="0" deleteColumns="0" deleteRows="0" sort="0" autoFilter="0"/>
  <mergeCells count="7">
    <mergeCell ref="E16:H16"/>
    <mergeCell ref="D5:G5"/>
    <mergeCell ref="D6:G6"/>
    <mergeCell ref="D8:G8"/>
    <mergeCell ref="H8:H9"/>
    <mergeCell ref="H10:H11"/>
    <mergeCell ref="H12:H14"/>
  </mergeCells>
  <dataValidations count="2">
    <dataValidation type="textLength" operator="lessThanOrEqual" allowBlank="1" showInputMessage="1" showErrorMessage="1" errorTitle="Ошибка" error="Допускается ввод не более 900 символов!" sqref="H10 E13 E2:F2 F10:F13" xr:uid="{1DF77ADF-1FF3-4F5F-AC79-BC3BB08F7178}">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либо ссылку на официальный сайт в сети «Интернет», на котором размещена информация" sqref="G2 G10:G13" xr:uid="{FA74CCC5-7021-4088-BEFC-86A094FE3D08}">
      <formula1>900</formula1>
    </dataValidation>
  </dataValidations>
  <hyperlinks>
    <hyperlink ref="G10" r:id="rId1" xr:uid="{6BBCB36D-8BDB-4707-9DDD-8464CA4B86DC}"/>
    <hyperlink ref="G11" r:id="rId2" xr:uid="{1BBC4CE4-D5A4-4CD9-B192-CA9F2A115C2B}"/>
    <hyperlink ref="G12" r:id="rId3" xr:uid="{ED223B9C-36AB-4DA2-89AD-D0609BA9B497}"/>
    <hyperlink ref="G13" r:id="rId4" xr:uid="{1ABA5025-6E8C-414A-BED4-810C71146B53}"/>
  </hyperlinks>
  <pageMargins left="0.7" right="0.7" top="0.75" bottom="0.75" header="0.3" footer="0.3"/>
  <pageSetup paperSize="9" orientation="portrait"/>
  <headerFooter>
    <oddHeader>&amp;L&amp;C&amp;R</oddHeader>
    <oddFooter>&amp;L&amp;C&amp;R</oddFooter>
    <evenHeader>&amp;L&amp;C&amp;R</evenHeader>
    <evenFooter>&amp;L&amp;C&amp;R</even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A6C73-9780-4A45-BB6D-7CE6418BE701}">
  <sheetPr>
    <tabColor theme="6" tint="0.39997558519241921"/>
  </sheetPr>
  <dimension ref="A1:AH412"/>
  <sheetViews>
    <sheetView showGridLines="0" zoomScale="90" workbookViewId="0">
      <pane xSplit="7" ySplit="21" topLeftCell="H385" activePane="bottomRight" state="frozen"/>
      <selection pane="topRight" activeCell="H1" sqref="H1"/>
      <selection pane="bottomLeft" activeCell="A22" sqref="A22"/>
      <selection pane="bottomRight" activeCell="K393" sqref="K393"/>
    </sheetView>
  </sheetViews>
  <sheetFormatPr defaultColWidth="10.5703125" defaultRowHeight="14.25" customHeight="1"/>
  <cols>
    <col min="1" max="2" width="25.140625" style="49" hidden="1" customWidth="1"/>
    <col min="3" max="3" width="9.140625" style="50" hidden="1" customWidth="1"/>
    <col min="4" max="4" width="3" style="3" customWidth="1"/>
    <col min="5" max="5" width="6" style="4" customWidth="1"/>
    <col min="6" max="6" width="46.7109375" style="4" customWidth="1"/>
    <col min="7" max="7" width="35" style="4" customWidth="1"/>
    <col min="8" max="8" width="3" style="4" customWidth="1"/>
    <col min="9" max="10" width="11" style="4" customWidth="1"/>
    <col min="11" max="12" width="35" style="4" customWidth="1"/>
    <col min="13" max="13" width="84" style="4" customWidth="1"/>
    <col min="14" max="14" width="10" style="4" customWidth="1"/>
    <col min="15" max="16" width="10" style="5" customWidth="1"/>
    <col min="17" max="33" width="10" style="4" customWidth="1"/>
    <col min="34" max="34" width="10.5703125" style="4"/>
    <col min="35" max="16384" width="10.5703125" style="7"/>
  </cols>
  <sheetData>
    <row r="1" spans="1:34" s="4" customFormat="1" ht="22.5" hidden="1" customHeight="1">
      <c r="A1" s="49"/>
      <c r="B1" s="49"/>
      <c r="C1" s="50"/>
      <c r="D1" s="3"/>
      <c r="N1" s="51">
        <f>IFERROR(MATCH("метод экономически обоснованных расходов (затрат)",OFFER_METHOD,0),0)</f>
        <v>0</v>
      </c>
      <c r="O1" s="5"/>
      <c r="P1" s="5"/>
      <c r="T1" s="52"/>
      <c r="AG1" s="6"/>
      <c r="AH1" s="4" t="s">
        <v>0</v>
      </c>
    </row>
    <row r="2" spans="1:34" s="4" customFormat="1" ht="18.75" hidden="1" customHeight="1">
      <c r="A2" s="8" t="s">
        <v>20</v>
      </c>
      <c r="B2" s="8" t="s">
        <v>21</v>
      </c>
      <c r="C2" s="50"/>
      <c r="D2" s="3"/>
      <c r="E2" s="53"/>
      <c r="F2" s="53"/>
      <c r="G2" s="54" t="str">
        <f>INDEX(PT_DIFFERENTIATION_NTAR,MATCH(B2,PT_DIFFERENTIATION_NTAR_ID,0))</f>
        <v/>
      </c>
      <c r="H2" s="55"/>
      <c r="I2" s="56"/>
      <c r="J2" s="57"/>
      <c r="K2" s="58"/>
      <c r="L2" s="55" t="s">
        <v>22</v>
      </c>
      <c r="M2" s="59"/>
      <c r="N2" s="60"/>
      <c r="O2" s="5"/>
      <c r="P2" s="5"/>
      <c r="AH2" s="4">
        <v>0</v>
      </c>
    </row>
    <row r="3" spans="1:34" s="4" customFormat="1" ht="18.75" hidden="1" customHeight="1">
      <c r="A3" s="8"/>
      <c r="B3" s="8"/>
      <c r="C3" s="50" t="s">
        <v>23</v>
      </c>
      <c r="D3" s="3"/>
      <c r="E3" s="53"/>
      <c r="F3" s="53"/>
      <c r="G3" s="54"/>
      <c r="H3" s="61"/>
      <c r="I3" s="38" t="s">
        <v>24</v>
      </c>
      <c r="J3" s="39"/>
      <c r="K3" s="61"/>
      <c r="L3" s="40"/>
      <c r="M3" s="59"/>
      <c r="N3" s="60"/>
      <c r="O3" s="5"/>
      <c r="P3" s="5"/>
      <c r="AH3" s="4">
        <v>0</v>
      </c>
    </row>
    <row r="4" spans="1:34" s="4" customFormat="1" ht="14.25" hidden="1" customHeight="1">
      <c r="A4" s="49"/>
      <c r="B4" s="49"/>
      <c r="C4" s="50"/>
      <c r="D4" s="3"/>
      <c r="N4" s="51">
        <f>IFERROR(MATCH("метод экономически обоснованных расходов (затрат)",OFFER_METHOD,0),0)</f>
        <v>0</v>
      </c>
      <c r="O4" s="5"/>
      <c r="P4" s="5"/>
      <c r="T4" s="52"/>
      <c r="AG4" s="6"/>
      <c r="AH4" s="4">
        <v>0</v>
      </c>
    </row>
    <row r="5" spans="1:34" s="4" customFormat="1" ht="18.75" hidden="1" customHeight="1">
      <c r="A5" s="8" t="s">
        <v>20</v>
      </c>
      <c r="B5" s="8" t="s">
        <v>21</v>
      </c>
      <c r="C5" s="50"/>
      <c r="D5" s="3"/>
      <c r="E5" s="53"/>
      <c r="F5" s="53"/>
      <c r="G5" s="54" t="str">
        <f>INDEX(PT_DIFFERENTIATION_NTAR,MATCH(B5,PT_DIFFERENTIATION_NTAR_ID,0))</f>
        <v/>
      </c>
      <c r="H5" s="55"/>
      <c r="I5" s="56"/>
      <c r="J5" s="57"/>
      <c r="K5" s="62"/>
      <c r="L5" s="55" t="s">
        <v>22</v>
      </c>
      <c r="M5" s="59"/>
      <c r="N5" s="60"/>
      <c r="O5" s="5"/>
      <c r="P5" s="5"/>
      <c r="AH5" s="4">
        <v>0</v>
      </c>
    </row>
    <row r="6" spans="1:34" s="4" customFormat="1" ht="18.75" hidden="1" customHeight="1">
      <c r="A6" s="8"/>
      <c r="B6" s="8"/>
      <c r="C6" s="50" t="s">
        <v>25</v>
      </c>
      <c r="D6" s="3"/>
      <c r="E6" s="53"/>
      <c r="F6" s="53"/>
      <c r="G6" s="54"/>
      <c r="H6" s="61"/>
      <c r="I6" s="38" t="s">
        <v>24</v>
      </c>
      <c r="J6" s="39"/>
      <c r="K6" s="61"/>
      <c r="L6" s="40"/>
      <c r="M6" s="59"/>
      <c r="N6" s="60"/>
      <c r="O6" s="5"/>
      <c r="P6" s="5"/>
      <c r="AH6" s="4">
        <v>0</v>
      </c>
    </row>
    <row r="7" spans="1:34" s="4" customFormat="1" ht="14.25" hidden="1" customHeight="1">
      <c r="A7" s="49"/>
      <c r="B7" s="49"/>
      <c r="C7" s="50"/>
      <c r="D7" s="3"/>
      <c r="N7" s="51">
        <f>IFERROR(MATCH("метод экономически обоснованных расходов (затрат)",OFFER_METHOD,0),0)</f>
        <v>0</v>
      </c>
      <c r="O7" s="5"/>
      <c r="P7" s="5"/>
      <c r="T7" s="52"/>
      <c r="AG7" s="6"/>
      <c r="AH7" s="4">
        <v>0</v>
      </c>
    </row>
    <row r="8" spans="1:34" s="4" customFormat="1" ht="56.25" hidden="1" customHeight="1">
      <c r="A8" s="8"/>
      <c r="B8" s="8"/>
      <c r="C8" s="50"/>
      <c r="D8" s="3"/>
      <c r="E8" s="53"/>
      <c r="F8" s="53"/>
      <c r="G8" s="53"/>
      <c r="H8" s="55"/>
      <c r="I8" s="56"/>
      <c r="J8" s="57"/>
      <c r="K8" s="58"/>
      <c r="L8" s="55" t="s">
        <v>22</v>
      </c>
      <c r="M8" s="59"/>
      <c r="N8" s="60"/>
      <c r="O8" s="5"/>
      <c r="P8" s="5"/>
      <c r="AH8" s="4">
        <v>0</v>
      </c>
    </row>
    <row r="9" spans="1:34" ht="14.25" hidden="1" customHeight="1">
      <c r="T9" s="52"/>
      <c r="AG9" s="6"/>
      <c r="AH9" s="4">
        <v>0</v>
      </c>
    </row>
    <row r="10" spans="1:34" s="4" customFormat="1" ht="56.25" hidden="1" customHeight="1">
      <c r="A10" s="8"/>
      <c r="B10" s="8"/>
      <c r="C10" s="50"/>
      <c r="D10" s="3"/>
      <c r="E10" s="53"/>
      <c r="F10" s="53"/>
      <c r="G10" s="53"/>
      <c r="H10" s="30"/>
      <c r="I10" s="56"/>
      <c r="J10" s="57"/>
      <c r="K10" s="62"/>
      <c r="L10" s="55" t="s">
        <v>22</v>
      </c>
      <c r="M10" s="59"/>
      <c r="N10" s="60"/>
      <c r="O10" s="5"/>
      <c r="P10" s="5"/>
      <c r="AH10" s="4">
        <v>0</v>
      </c>
    </row>
    <row r="11" spans="1:34" ht="14.25" hidden="1" customHeight="1">
      <c r="AH11" s="4">
        <v>0</v>
      </c>
    </row>
    <row r="12" spans="1:34" ht="14.25" hidden="1" customHeight="1">
      <c r="AH12" s="4">
        <v>0</v>
      </c>
    </row>
    <row r="13" spans="1:34" ht="6.4" customHeight="1">
      <c r="D13" s="14"/>
      <c r="E13" s="15"/>
      <c r="F13" s="15"/>
      <c r="G13" s="15"/>
      <c r="H13" s="15"/>
      <c r="I13" s="15"/>
      <c r="J13" s="15"/>
      <c r="K13" s="15"/>
      <c r="L13" s="16"/>
      <c r="M13" s="16"/>
      <c r="AH13" s="4">
        <v>6</v>
      </c>
    </row>
    <row r="14" spans="1:34" ht="14.65" customHeight="1">
      <c r="D14" s="14"/>
      <c r="E14" s="63"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12. Информация о предложении организации горячего водоснабжения об установлении тарифов в сфере горячего водоснабжения на очередной период регулирования</v>
      </c>
      <c r="F14" s="63"/>
      <c r="G14" s="63"/>
      <c r="H14" s="63"/>
      <c r="I14" s="63"/>
      <c r="J14" s="63"/>
      <c r="K14" s="63"/>
      <c r="L14" s="63"/>
      <c r="M14" s="64"/>
      <c r="AH14" s="4">
        <v>14</v>
      </c>
    </row>
    <row r="15" spans="1:34" ht="6.4" customHeight="1">
      <c r="D15" s="14"/>
      <c r="E15" s="15"/>
      <c r="F15" s="24"/>
      <c r="G15" s="24"/>
      <c r="H15" s="24"/>
      <c r="I15" s="24"/>
      <c r="J15" s="24"/>
      <c r="K15" s="24"/>
      <c r="L15" s="65"/>
      <c r="M15" s="26"/>
      <c r="AH15" s="4">
        <v>6</v>
      </c>
    </row>
    <row r="16" spans="1:34" ht="24" customHeight="1">
      <c r="D16" s="14"/>
      <c r="E16" s="15"/>
      <c r="F16" s="66" t="str">
        <f>"Дата подачи заявления об "&amp;IF(TITLE_DATE_PR_CHANGE="","утверждении","изменении")&amp;" тарифов"</f>
        <v>Дата подачи заявления об изменении тарифов</v>
      </c>
      <c r="G16" s="67">
        <f>IF(TITLE_DATE_PR_CHANGE="",IF(TITLE_DATE_PR="","",TITLE_DATE_PR),TITLE_DATE_PR_CHANGE)</f>
        <v>45409.457291666666</v>
      </c>
      <c r="H16" s="67"/>
      <c r="I16" s="67"/>
      <c r="J16" s="67"/>
      <c r="K16" s="67"/>
      <c r="L16" s="67"/>
      <c r="M16" s="60"/>
      <c r="AH16" s="4">
        <v>23</v>
      </c>
    </row>
    <row r="17" spans="1:34" ht="24" customHeight="1">
      <c r="D17" s="14"/>
      <c r="E17" s="15"/>
      <c r="F17" s="66" t="str">
        <f>"Номер подачи заявления об "&amp;IF(TITLE_DATE_PR_CHANGE="","утверждении","изменении")&amp;" тарифов"</f>
        <v>Номер подачи заявления об изменении тарифов</v>
      </c>
      <c r="G17" s="68" t="str">
        <f>IF(TITLE_NUMBER_PR_CHANGE="",IF(TITLE_NUMBER_PR="","",TITLE_NUMBER_PR),TITLE_NUMBER_PR_CHANGE)</f>
        <v>4435</v>
      </c>
      <c r="H17" s="68"/>
      <c r="I17" s="68"/>
      <c r="J17" s="68"/>
      <c r="K17" s="68"/>
      <c r="L17" s="68"/>
      <c r="M17" s="60"/>
      <c r="AH17" s="4">
        <v>23</v>
      </c>
    </row>
    <row r="18" spans="1:34" ht="14.65" customHeight="1">
      <c r="D18" s="14"/>
      <c r="E18" s="15"/>
      <c r="F18" s="24"/>
      <c r="G18" s="24"/>
      <c r="H18" s="24"/>
      <c r="I18" s="24"/>
      <c r="J18" s="24"/>
      <c r="K18" s="24"/>
      <c r="L18" s="25"/>
      <c r="M18" s="26"/>
      <c r="AH18" s="4">
        <v>14</v>
      </c>
    </row>
    <row r="19" spans="1:34" ht="21.95" customHeight="1">
      <c r="D19" s="14"/>
      <c r="E19" s="27" t="s">
        <v>2</v>
      </c>
      <c r="F19" s="27"/>
      <c r="G19" s="27"/>
      <c r="H19" s="27"/>
      <c r="I19" s="27"/>
      <c r="J19" s="27"/>
      <c r="K19" s="27"/>
      <c r="L19" s="27"/>
      <c r="M19" s="28" t="s">
        <v>3</v>
      </c>
      <c r="AH19" s="4">
        <v>21</v>
      </c>
    </row>
    <row r="20" spans="1:34" ht="21.95" customHeight="1">
      <c r="D20" s="14"/>
      <c r="E20" s="69" t="s">
        <v>4</v>
      </c>
      <c r="F20" s="70" t="s">
        <v>26</v>
      </c>
      <c r="G20" s="70" t="s">
        <v>27</v>
      </c>
      <c r="H20" s="71" t="s">
        <v>28</v>
      </c>
      <c r="I20" s="72"/>
      <c r="J20" s="73"/>
      <c r="K20" s="70" t="s">
        <v>6</v>
      </c>
      <c r="L20" s="70" t="s">
        <v>7</v>
      </c>
      <c r="M20" s="28"/>
      <c r="AH20" s="4">
        <v>21</v>
      </c>
    </row>
    <row r="21" spans="1:34" ht="21.95" customHeight="1">
      <c r="D21" s="14"/>
      <c r="E21" s="74"/>
      <c r="F21" s="75"/>
      <c r="G21" s="75"/>
      <c r="H21" s="76" t="s">
        <v>29</v>
      </c>
      <c r="I21" s="77"/>
      <c r="J21" s="30" t="s">
        <v>30</v>
      </c>
      <c r="K21" s="75"/>
      <c r="L21" s="75"/>
      <c r="M21" s="28"/>
      <c r="AH21" s="4">
        <v>21</v>
      </c>
    </row>
    <row r="22" spans="1:34" ht="12.75" customHeight="1">
      <c r="D22" s="14"/>
      <c r="E22" s="78"/>
      <c r="F22" s="78"/>
      <c r="G22" s="78"/>
      <c r="H22" s="79"/>
      <c r="I22" s="79"/>
      <c r="J22" s="78"/>
      <c r="K22" s="78"/>
      <c r="L22" s="78"/>
      <c r="M22" s="78"/>
      <c r="AH22" s="4">
        <v>12</v>
      </c>
    </row>
    <row r="23" spans="1:34" ht="19.899999999999999" customHeight="1">
      <c r="A23" s="8"/>
      <c r="B23" s="8"/>
      <c r="D23" s="14"/>
      <c r="E23" s="80" t="s">
        <v>8</v>
      </c>
      <c r="F23" s="81" t="str">
        <f>"Предлагаемый метод регулирования"&amp;IF(TEMPLATE_SPHERE="HEAT"," в сфере "&amp;TEMPLATE_SPHERE_RUS,"")</f>
        <v>Предлагаемый метод регулирования</v>
      </c>
      <c r="G23" s="81"/>
      <c r="H23" s="82"/>
      <c r="I23" s="82"/>
      <c r="J23" s="82"/>
      <c r="K23" s="81" t="s">
        <v>22</v>
      </c>
      <c r="L23" s="82"/>
      <c r="M23" s="83"/>
      <c r="N23" s="60"/>
      <c r="AH23" s="4">
        <v>19</v>
      </c>
    </row>
    <row r="24" spans="1:34" ht="60.75" hidden="1" customHeight="1">
      <c r="A24" s="8" t="s">
        <v>20</v>
      </c>
      <c r="B24" s="8" t="s">
        <v>21</v>
      </c>
      <c r="D24" s="84"/>
      <c r="E24" s="85"/>
      <c r="F24" s="86" t="str">
        <f>INDEX(PT_DIFFERENTIATION_VTAR,MATCH(A24,PT_DIFFERENTIATION_VTAR_ID,0))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4" s="54" t="str">
        <f>INDEX(PT_DIFFERENTIATION_NTAR,MATCH(B24,PT_DIFFERENTIATION_NTAR_ID,0))</f>
        <v/>
      </c>
      <c r="H24" s="55"/>
      <c r="I24" s="56"/>
      <c r="J24" s="57"/>
      <c r="K24" s="58"/>
      <c r="L24" s="55" t="s">
        <v>22</v>
      </c>
      <c r="M24"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"&amp;"Значение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"&amp;"Даты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f>
        <v>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v>
      </c>
      <c r="N24" s="60"/>
      <c r="AH24" s="4">
        <v>0</v>
      </c>
    </row>
    <row r="25" spans="1:34" s="4" customFormat="1" ht="18.75" hidden="1" customHeight="1">
      <c r="A25" s="8"/>
      <c r="B25" s="8"/>
      <c r="C25" s="50" t="s">
        <v>23</v>
      </c>
      <c r="D25" s="84"/>
      <c r="E25" s="85"/>
      <c r="F25" s="86"/>
      <c r="G25" s="54"/>
      <c r="H25" s="61"/>
      <c r="I25" s="38" t="s">
        <v>24</v>
      </c>
      <c r="J25" s="39"/>
      <c r="K25" s="61"/>
      <c r="L25" s="40"/>
      <c r="M25" s="34"/>
      <c r="N25" s="60"/>
      <c r="O25" s="5"/>
      <c r="P25" s="5"/>
      <c r="AH25" s="4">
        <v>0</v>
      </c>
    </row>
    <row r="26" spans="1:34" ht="0.75" hidden="1" customHeight="1">
      <c r="A26" s="8"/>
      <c r="B26" s="8"/>
      <c r="C26" s="50" t="s">
        <v>31</v>
      </c>
      <c r="D26" s="84"/>
      <c r="E26" s="85"/>
      <c r="F26" s="87"/>
      <c r="G26" s="88"/>
      <c r="H26" s="61"/>
      <c r="I26" s="38"/>
      <c r="J26" s="39"/>
      <c r="K26" s="61"/>
      <c r="L26" s="40"/>
      <c r="M26" s="34"/>
      <c r="N26" s="60"/>
      <c r="AH26" s="4">
        <v>0</v>
      </c>
    </row>
    <row r="27" spans="1:34" s="4" customFormat="1" ht="45" hidden="1" customHeight="1">
      <c r="A27" s="8" t="s">
        <v>32</v>
      </c>
      <c r="B27" s="8" t="s">
        <v>33</v>
      </c>
      <c r="C27" s="50"/>
      <c r="D27" s="89"/>
      <c r="E27" s="90"/>
      <c r="F27" s="91" t="str">
        <f>INDEX(PT_DIFFERENTIATION_VTAR,MATCH(A27,PT_DIFFERENTIATION_VTAR_ID,0))</f>
        <v/>
      </c>
      <c r="G27" s="54" t="str">
        <f>INDEX(PT_DIFFERENTIATION_NTAR,MATCH(B27,PT_DIFFERENTIATION_NTAR_ID,0))</f>
        <v/>
      </c>
      <c r="H27" s="55"/>
      <c r="I27" s="56"/>
      <c r="J27" s="57"/>
      <c r="K27" s="58"/>
      <c r="L27" s="55" t="s">
        <v>22</v>
      </c>
      <c r="M27" s="34"/>
      <c r="N27" s="60"/>
      <c r="O27" s="5"/>
      <c r="P27" s="5"/>
      <c r="AH27" s="4">
        <v>0</v>
      </c>
    </row>
    <row r="28" spans="1:34" s="4" customFormat="1" ht="18.75" hidden="1" customHeight="1">
      <c r="A28" s="8"/>
      <c r="B28" s="8"/>
      <c r="C28" s="50" t="s">
        <v>23</v>
      </c>
      <c r="D28" s="89"/>
      <c r="E28" s="90"/>
      <c r="F28" s="91"/>
      <c r="G28" s="54"/>
      <c r="H28" s="61"/>
      <c r="I28" s="38" t="s">
        <v>24</v>
      </c>
      <c r="J28" s="39"/>
      <c r="K28" s="61"/>
      <c r="L28" s="40"/>
      <c r="M28" s="34"/>
      <c r="N28" s="60"/>
      <c r="O28" s="5"/>
      <c r="P28" s="5"/>
      <c r="AH28" s="4">
        <v>0</v>
      </c>
    </row>
    <row r="29" spans="1:34" s="4" customFormat="1" ht="0.75" hidden="1" customHeight="1">
      <c r="A29" s="8"/>
      <c r="B29" s="8"/>
      <c r="C29" s="50" t="s">
        <v>31</v>
      </c>
      <c r="D29" s="89"/>
      <c r="E29" s="85"/>
      <c r="F29" s="87"/>
      <c r="G29" s="88"/>
      <c r="H29" s="61"/>
      <c r="I29" s="38"/>
      <c r="J29" s="39"/>
      <c r="K29" s="61"/>
      <c r="L29" s="40"/>
      <c r="M29" s="34"/>
      <c r="N29" s="60"/>
      <c r="O29" s="5"/>
      <c r="P29" s="5"/>
      <c r="AH29" s="4">
        <v>0</v>
      </c>
    </row>
    <row r="30" spans="1:34" s="4" customFormat="1" ht="45" hidden="1" customHeight="1">
      <c r="A30" s="8" t="s">
        <v>34</v>
      </c>
      <c r="B30" s="8" t="s">
        <v>35</v>
      </c>
      <c r="C30" s="50"/>
      <c r="D30" s="89"/>
      <c r="E30" s="85"/>
      <c r="F30" s="87" t="str">
        <f>INDEX(PT_DIFFERENTIATION_VTAR,MATCH(A30,PT_DIFFERENTIATION_VTAR_ID,0))</f>
        <v>Тарифы на теплоноситель, поставляемый теплоснабжающими организациями потребителям, другим теплоснабжающим организациям</v>
      </c>
      <c r="G30" s="54" t="str">
        <f>INDEX(PT_DIFFERENTIATION_NTAR,MATCH(B30,PT_DIFFERENTIATION_NTAR_ID,0))</f>
        <v/>
      </c>
      <c r="H30" s="55"/>
      <c r="I30" s="56"/>
      <c r="J30" s="57"/>
      <c r="K30" s="58"/>
      <c r="L30" s="55" t="s">
        <v>22</v>
      </c>
      <c r="M30" s="34"/>
      <c r="N30" s="60"/>
      <c r="O30" s="5"/>
      <c r="P30" s="5"/>
      <c r="AH30" s="4">
        <v>0</v>
      </c>
    </row>
    <row r="31" spans="1:34" s="4" customFormat="1" ht="18.75" hidden="1" customHeight="1">
      <c r="A31" s="8"/>
      <c r="B31" s="8"/>
      <c r="C31" s="50" t="s">
        <v>23</v>
      </c>
      <c r="D31" s="89"/>
      <c r="E31" s="85"/>
      <c r="F31" s="87"/>
      <c r="G31" s="54"/>
      <c r="H31" s="61"/>
      <c r="I31" s="38" t="s">
        <v>24</v>
      </c>
      <c r="J31" s="39"/>
      <c r="K31" s="61"/>
      <c r="L31" s="40"/>
      <c r="M31" s="34"/>
      <c r="N31" s="60"/>
      <c r="O31" s="5"/>
      <c r="P31" s="5"/>
      <c r="AH31" s="4">
        <v>0</v>
      </c>
    </row>
    <row r="32" spans="1:34" s="4" customFormat="1" ht="0.75" hidden="1" customHeight="1">
      <c r="A32" s="8"/>
      <c r="B32" s="8"/>
      <c r="C32" s="50" t="s">
        <v>31</v>
      </c>
      <c r="D32" s="89"/>
      <c r="E32" s="85"/>
      <c r="F32" s="87"/>
      <c r="G32" s="88"/>
      <c r="H32" s="61"/>
      <c r="I32" s="38"/>
      <c r="J32" s="39"/>
      <c r="K32" s="61"/>
      <c r="L32" s="40"/>
      <c r="M32" s="34"/>
      <c r="N32" s="60"/>
      <c r="O32" s="5"/>
      <c r="P32" s="5"/>
      <c r="AH32" s="4">
        <v>0</v>
      </c>
    </row>
    <row r="33" spans="1:34" s="4" customFormat="1" ht="45" hidden="1" customHeight="1">
      <c r="A33" s="8" t="s">
        <v>36</v>
      </c>
      <c r="B33" s="8" t="s">
        <v>37</v>
      </c>
      <c r="C33" s="50"/>
      <c r="D33" s="89"/>
      <c r="E33" s="85"/>
      <c r="F33" s="87" t="str">
        <f>INDEX(PT_DIFFERENTIATION_VTAR,MATCH(A33,PT_DIFFERENTIATION_VTAR_ID,0))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3" s="54" t="str">
        <f>INDEX(PT_DIFFERENTIATION_NTAR,MATCH(B33,PT_DIFFERENTIATION_NTAR_ID,0))</f>
        <v/>
      </c>
      <c r="H33" s="55"/>
      <c r="I33" s="56"/>
      <c r="J33" s="57"/>
      <c r="K33" s="58"/>
      <c r="L33" s="55" t="s">
        <v>22</v>
      </c>
      <c r="M33" s="34"/>
      <c r="N33" s="60"/>
      <c r="O33" s="5"/>
      <c r="P33" s="5"/>
      <c r="AH33" s="4">
        <v>0</v>
      </c>
    </row>
    <row r="34" spans="1:34" s="4" customFormat="1" ht="18.75" hidden="1" customHeight="1">
      <c r="A34" s="8"/>
      <c r="B34" s="8"/>
      <c r="C34" s="50" t="s">
        <v>23</v>
      </c>
      <c r="D34" s="89"/>
      <c r="E34" s="85"/>
      <c r="F34" s="87"/>
      <c r="G34" s="54"/>
      <c r="H34" s="61"/>
      <c r="I34" s="38" t="s">
        <v>24</v>
      </c>
      <c r="J34" s="39"/>
      <c r="K34" s="61"/>
      <c r="L34" s="40"/>
      <c r="M34" s="34"/>
      <c r="N34" s="60"/>
      <c r="O34" s="5"/>
      <c r="P34" s="5"/>
      <c r="AH34" s="4">
        <v>0</v>
      </c>
    </row>
    <row r="35" spans="1:34" s="4" customFormat="1" ht="0.75" hidden="1" customHeight="1">
      <c r="A35" s="8"/>
      <c r="B35" s="8"/>
      <c r="C35" s="50" t="s">
        <v>31</v>
      </c>
      <c r="D35" s="89"/>
      <c r="E35" s="85"/>
      <c r="F35" s="87"/>
      <c r="G35" s="88"/>
      <c r="H35" s="61"/>
      <c r="I35" s="38"/>
      <c r="J35" s="39"/>
      <c r="K35" s="61"/>
      <c r="L35" s="40"/>
      <c r="M35" s="34"/>
      <c r="N35" s="60"/>
      <c r="O35" s="5"/>
      <c r="P35" s="5"/>
      <c r="AH35" s="4">
        <v>0</v>
      </c>
    </row>
    <row r="36" spans="1:34" s="4" customFormat="1" ht="18.75" hidden="1" customHeight="1">
      <c r="A36" s="8" t="s">
        <v>38</v>
      </c>
      <c r="B36" s="8" t="s">
        <v>39</v>
      </c>
      <c r="C36" s="50"/>
      <c r="D36" s="89"/>
      <c r="E36" s="85"/>
      <c r="F36" s="87" t="str">
        <f>INDEX(PT_DIFFERENTIATION_VTAR,MATCH(A36,PT_DIFFERENTIATION_VTAR_ID,0))</f>
        <v>Тарифы на услуги по передаче тепловой энергии</v>
      </c>
      <c r="G36" s="54" t="str">
        <f>INDEX(PT_DIFFERENTIATION_NTAR,MATCH(B36,PT_DIFFERENTIATION_NTAR_ID,0))</f>
        <v/>
      </c>
      <c r="H36" s="55"/>
      <c r="I36" s="56"/>
      <c r="J36" s="57"/>
      <c r="K36" s="58"/>
      <c r="L36" s="55" t="s">
        <v>22</v>
      </c>
      <c r="M36" s="34"/>
      <c r="N36" s="60"/>
      <c r="O36" s="5"/>
      <c r="P36" s="5"/>
      <c r="AH36" s="4">
        <v>0</v>
      </c>
    </row>
    <row r="37" spans="1:34" s="4" customFormat="1" ht="18.75" hidden="1" customHeight="1">
      <c r="A37" s="8"/>
      <c r="B37" s="8"/>
      <c r="C37" s="50" t="s">
        <v>23</v>
      </c>
      <c r="D37" s="89"/>
      <c r="E37" s="85"/>
      <c r="F37" s="87"/>
      <c r="G37" s="54"/>
      <c r="H37" s="61"/>
      <c r="I37" s="38" t="s">
        <v>24</v>
      </c>
      <c r="J37" s="39"/>
      <c r="K37" s="61"/>
      <c r="L37" s="40"/>
      <c r="M37" s="34"/>
      <c r="N37" s="60"/>
      <c r="O37" s="5"/>
      <c r="P37" s="5"/>
      <c r="AH37" s="4">
        <v>0</v>
      </c>
    </row>
    <row r="38" spans="1:34" s="4" customFormat="1" ht="0.75" hidden="1" customHeight="1">
      <c r="A38" s="8"/>
      <c r="B38" s="8"/>
      <c r="C38" s="50" t="s">
        <v>31</v>
      </c>
      <c r="D38" s="89"/>
      <c r="E38" s="85"/>
      <c r="F38" s="87"/>
      <c r="G38" s="88"/>
      <c r="H38" s="61"/>
      <c r="I38" s="38"/>
      <c r="J38" s="39"/>
      <c r="K38" s="61"/>
      <c r="L38" s="40"/>
      <c r="M38" s="34"/>
      <c r="N38" s="60"/>
      <c r="O38" s="5"/>
      <c r="P38" s="5"/>
      <c r="AH38" s="4">
        <v>0</v>
      </c>
    </row>
    <row r="39" spans="1:34" s="4" customFormat="1" ht="18.75" hidden="1" customHeight="1">
      <c r="A39" s="8" t="s">
        <v>40</v>
      </c>
      <c r="B39" s="8" t="s">
        <v>41</v>
      </c>
      <c r="C39" s="50"/>
      <c r="D39" s="89"/>
      <c r="E39" s="85"/>
      <c r="F39" s="87" t="str">
        <f>INDEX(PT_DIFFERENTIATION_VTAR,MATCH(A39,PT_DIFFERENTIATION_VTAR_ID,0))</f>
        <v>Тарифы на услуги по передаче теплоносителя</v>
      </c>
      <c r="G39" s="54" t="str">
        <f>INDEX(PT_DIFFERENTIATION_NTAR,MATCH(B39,PT_DIFFERENTIATION_NTAR_ID,0))</f>
        <v/>
      </c>
      <c r="H39" s="55"/>
      <c r="I39" s="56"/>
      <c r="J39" s="57"/>
      <c r="K39" s="58"/>
      <c r="L39" s="55" t="s">
        <v>22</v>
      </c>
      <c r="M39" s="34"/>
      <c r="N39" s="60"/>
      <c r="O39" s="5"/>
      <c r="P39" s="5"/>
      <c r="AH39" s="4">
        <v>0</v>
      </c>
    </row>
    <row r="40" spans="1:34" s="4" customFormat="1" ht="18.75" hidden="1" customHeight="1">
      <c r="A40" s="8"/>
      <c r="B40" s="8"/>
      <c r="C40" s="50" t="s">
        <v>23</v>
      </c>
      <c r="D40" s="89"/>
      <c r="E40" s="85"/>
      <c r="F40" s="87"/>
      <c r="G40" s="54"/>
      <c r="H40" s="61"/>
      <c r="I40" s="38" t="s">
        <v>24</v>
      </c>
      <c r="J40" s="39"/>
      <c r="K40" s="61"/>
      <c r="L40" s="40"/>
      <c r="M40" s="34"/>
      <c r="N40" s="60"/>
      <c r="O40" s="5"/>
      <c r="P40" s="5"/>
      <c r="AH40" s="4">
        <v>0</v>
      </c>
    </row>
    <row r="41" spans="1:34" s="4" customFormat="1" ht="0.75" hidden="1" customHeight="1">
      <c r="A41" s="8"/>
      <c r="B41" s="8"/>
      <c r="C41" s="50" t="s">
        <v>31</v>
      </c>
      <c r="D41" s="89"/>
      <c r="E41" s="85"/>
      <c r="F41" s="87"/>
      <c r="G41" s="88"/>
      <c r="H41" s="61"/>
      <c r="I41" s="38"/>
      <c r="J41" s="39"/>
      <c r="K41" s="61"/>
      <c r="L41" s="40"/>
      <c r="M41" s="34"/>
      <c r="N41" s="60"/>
      <c r="O41" s="5"/>
      <c r="P41" s="5"/>
      <c r="AH41" s="4">
        <v>0</v>
      </c>
    </row>
    <row r="42" spans="1:34" s="4" customFormat="1" ht="18.75" hidden="1" customHeight="1">
      <c r="A42" s="8" t="s">
        <v>42</v>
      </c>
      <c r="B42" s="8" t="s">
        <v>43</v>
      </c>
      <c r="C42" s="50"/>
      <c r="D42" s="89"/>
      <c r="E42" s="85"/>
      <c r="F42" s="87" t="str">
        <f>INDEX(PT_DIFFERENTIATION_VTAR,MATCH(A42,PT_DIFFERENTIATION_VTAR_ID,0))</f>
        <v>Плата за услуги по поддержанию резервной тепловой мощности при отсутствии потребления тепловой энергии</v>
      </c>
      <c r="G42" s="54" t="str">
        <f>INDEX(PT_DIFFERENTIATION_NTAR,MATCH(B42,PT_DIFFERENTIATION_NTAR_ID,0))</f>
        <v/>
      </c>
      <c r="H42" s="55"/>
      <c r="I42" s="56"/>
      <c r="J42" s="57"/>
      <c r="K42" s="58"/>
      <c r="L42" s="55" t="s">
        <v>22</v>
      </c>
      <c r="M42" s="34"/>
      <c r="N42" s="60"/>
      <c r="O42" s="5"/>
      <c r="P42" s="5"/>
      <c r="AH42" s="4">
        <v>0</v>
      </c>
    </row>
    <row r="43" spans="1:34" s="4" customFormat="1" ht="18.75" hidden="1" customHeight="1">
      <c r="A43" s="8"/>
      <c r="B43" s="8"/>
      <c r="C43" s="50" t="s">
        <v>23</v>
      </c>
      <c r="D43" s="89"/>
      <c r="E43" s="85"/>
      <c r="F43" s="87"/>
      <c r="G43" s="54"/>
      <c r="H43" s="61"/>
      <c r="I43" s="38" t="s">
        <v>24</v>
      </c>
      <c r="J43" s="39"/>
      <c r="K43" s="61"/>
      <c r="L43" s="40"/>
      <c r="M43" s="34"/>
      <c r="N43" s="60"/>
      <c r="O43" s="5"/>
      <c r="P43" s="5"/>
      <c r="AH43" s="4">
        <v>0</v>
      </c>
    </row>
    <row r="44" spans="1:34" s="4" customFormat="1" ht="0.75" hidden="1" customHeight="1">
      <c r="A44" s="8"/>
      <c r="B44" s="8"/>
      <c r="C44" s="50" t="s">
        <v>31</v>
      </c>
      <c r="D44" s="89"/>
      <c r="E44" s="85"/>
      <c r="F44" s="87"/>
      <c r="G44" s="88"/>
      <c r="H44" s="61"/>
      <c r="I44" s="38"/>
      <c r="J44" s="39"/>
      <c r="K44" s="61"/>
      <c r="L44" s="40"/>
      <c r="M44" s="34"/>
      <c r="N44" s="60"/>
      <c r="O44" s="5"/>
      <c r="P44" s="5"/>
      <c r="AH44" s="4">
        <v>0</v>
      </c>
    </row>
    <row r="45" spans="1:34" s="4" customFormat="1" ht="18.75" hidden="1" customHeight="1">
      <c r="A45" s="8" t="s">
        <v>44</v>
      </c>
      <c r="B45" s="8" t="s">
        <v>45</v>
      </c>
      <c r="C45" s="50"/>
      <c r="D45" s="89"/>
      <c r="E45" s="85"/>
      <c r="F45" s="87" t="str">
        <f>INDEX(PT_DIFFERENTIATION_VTAR,MATCH(A45,PT_DIFFERENTIATION_VTAR_ID,0))</f>
        <v>Плата за подключение (технологическое присоединение) к системе теплоснабжения</v>
      </c>
      <c r="G45" s="54" t="str">
        <f>INDEX(PT_DIFFERENTIATION_NTAR,MATCH(B45,PT_DIFFERENTIATION_NTAR_ID,0))</f>
        <v/>
      </c>
      <c r="H45" s="55"/>
      <c r="I45" s="56"/>
      <c r="J45" s="57"/>
      <c r="K45" s="58"/>
      <c r="L45" s="55" t="s">
        <v>22</v>
      </c>
      <c r="M45" s="34"/>
      <c r="N45" s="60"/>
      <c r="O45" s="5"/>
      <c r="P45" s="5"/>
      <c r="AH45" s="4">
        <v>0</v>
      </c>
    </row>
    <row r="46" spans="1:34" s="4" customFormat="1" ht="18.75" hidden="1" customHeight="1">
      <c r="A46" s="8"/>
      <c r="B46" s="8"/>
      <c r="C46" s="50" t="s">
        <v>23</v>
      </c>
      <c r="D46" s="89"/>
      <c r="E46" s="85"/>
      <c r="F46" s="87"/>
      <c r="G46" s="54"/>
      <c r="H46" s="61"/>
      <c r="I46" s="38" t="s">
        <v>24</v>
      </c>
      <c r="J46" s="39"/>
      <c r="K46" s="61"/>
      <c r="L46" s="40"/>
      <c r="M46" s="34"/>
      <c r="N46" s="60"/>
      <c r="O46" s="5"/>
      <c r="P46" s="5"/>
      <c r="AH46" s="4">
        <v>0</v>
      </c>
    </row>
    <row r="47" spans="1:34" s="4" customFormat="1" ht="0.75" hidden="1" customHeight="1">
      <c r="A47" s="8"/>
      <c r="B47" s="8"/>
      <c r="C47" s="50" t="s">
        <v>31</v>
      </c>
      <c r="D47" s="89"/>
      <c r="E47" s="85"/>
      <c r="F47" s="87"/>
      <c r="G47" s="88"/>
      <c r="H47" s="61"/>
      <c r="I47" s="38"/>
      <c r="J47" s="39"/>
      <c r="K47" s="61"/>
      <c r="L47" s="40"/>
      <c r="M47" s="34"/>
      <c r="N47" s="60"/>
      <c r="O47" s="5"/>
      <c r="P47" s="5"/>
      <c r="AH47" s="4">
        <v>0</v>
      </c>
    </row>
    <row r="48" spans="1:34" s="4" customFormat="1" ht="18.75" hidden="1" customHeight="1">
      <c r="A48" s="8" t="s">
        <v>46</v>
      </c>
      <c r="B48" s="8" t="s">
        <v>47</v>
      </c>
      <c r="C48" s="50"/>
      <c r="D48" s="89"/>
      <c r="E48" s="85"/>
      <c r="F48" s="87" t="str">
        <f>INDEX(PT_DIFFERENTIATION_VTAR,MATCH(A48,PT_DIFFERENTIATION_VTAR_ID,0))</f>
        <v>Плата за подключение (технологическое присоединение) к системе теплоснабжения (индивидуальная)</v>
      </c>
      <c r="G48" s="54" t="str">
        <f>INDEX(PT_DIFFERENTIATION_NTAR,MATCH(B48,PT_DIFFERENTIATION_NTAR_ID,0))</f>
        <v/>
      </c>
      <c r="H48" s="55"/>
      <c r="I48" s="56"/>
      <c r="J48" s="57"/>
      <c r="K48" s="58"/>
      <c r="L48" s="55" t="s">
        <v>22</v>
      </c>
      <c r="M48" s="34"/>
      <c r="N48" s="60"/>
      <c r="O48" s="5"/>
      <c r="P48" s="5"/>
      <c r="AH48" s="4">
        <v>0</v>
      </c>
    </row>
    <row r="49" spans="1:34" s="4" customFormat="1" ht="18.75" hidden="1" customHeight="1">
      <c r="A49" s="8"/>
      <c r="B49" s="8"/>
      <c r="C49" s="50" t="s">
        <v>23</v>
      </c>
      <c r="D49" s="89"/>
      <c r="E49" s="85"/>
      <c r="F49" s="87"/>
      <c r="G49" s="54"/>
      <c r="H49" s="61"/>
      <c r="I49" s="38" t="s">
        <v>24</v>
      </c>
      <c r="J49" s="39"/>
      <c r="K49" s="61"/>
      <c r="L49" s="40"/>
      <c r="M49" s="34"/>
      <c r="N49" s="60"/>
      <c r="O49" s="5"/>
      <c r="P49" s="5"/>
      <c r="AH49" s="4">
        <v>0</v>
      </c>
    </row>
    <row r="50" spans="1:34" s="4" customFormat="1" ht="0.75" hidden="1" customHeight="1">
      <c r="A50" s="8"/>
      <c r="B50" s="8"/>
      <c r="C50" s="50" t="s">
        <v>31</v>
      </c>
      <c r="D50" s="89"/>
      <c r="E50" s="85"/>
      <c r="F50" s="87"/>
      <c r="G50" s="88"/>
      <c r="H50" s="61"/>
      <c r="I50" s="38"/>
      <c r="J50" s="39"/>
      <c r="K50" s="61"/>
      <c r="L50" s="40"/>
      <c r="M50" s="34"/>
      <c r="N50" s="60"/>
      <c r="O50" s="5"/>
      <c r="P50" s="5"/>
      <c r="AH50" s="4">
        <v>0</v>
      </c>
    </row>
    <row r="51" spans="1:34" s="4" customFormat="1" ht="18.75" hidden="1" customHeight="1">
      <c r="A51" s="8" t="s">
        <v>48</v>
      </c>
      <c r="B51" s="8" t="s">
        <v>49</v>
      </c>
      <c r="C51" s="50"/>
      <c r="D51" s="89"/>
      <c r="E51" s="85"/>
      <c r="F51" s="87" t="str">
        <f>INDEX(PT_DIFFERENTIATION_VTAR,MATCH(A51,PT_DIFFERENTIATION_VTAR_ID,0))</f>
        <v>Тариф на питьевую воду (питьевое водоснабжение)</v>
      </c>
      <c r="G51" s="54" t="str">
        <f>INDEX(PT_DIFFERENTIATION_NTAR,MATCH(B51,PT_DIFFERENTIATION_NTAR_ID,0))</f>
        <v/>
      </c>
      <c r="H51" s="55"/>
      <c r="I51" s="56"/>
      <c r="J51" s="57"/>
      <c r="K51" s="58"/>
      <c r="L51" s="55" t="s">
        <v>22</v>
      </c>
      <c r="M51" s="34"/>
      <c r="N51" s="60"/>
      <c r="O51" s="5"/>
      <c r="P51" s="5"/>
      <c r="AH51" s="4">
        <v>0</v>
      </c>
    </row>
    <row r="52" spans="1:34" s="4" customFormat="1" ht="18.75" hidden="1" customHeight="1">
      <c r="A52" s="8"/>
      <c r="B52" s="8"/>
      <c r="C52" s="50" t="s">
        <v>23</v>
      </c>
      <c r="D52" s="89"/>
      <c r="E52" s="85"/>
      <c r="F52" s="87"/>
      <c r="G52" s="54"/>
      <c r="H52" s="61"/>
      <c r="I52" s="38" t="s">
        <v>24</v>
      </c>
      <c r="J52" s="39"/>
      <c r="K52" s="61"/>
      <c r="L52" s="40"/>
      <c r="M52" s="34"/>
      <c r="N52" s="60"/>
      <c r="O52" s="5"/>
      <c r="P52" s="5"/>
      <c r="AH52" s="4">
        <v>0</v>
      </c>
    </row>
    <row r="53" spans="1:34" s="4" customFormat="1" ht="0.75" hidden="1" customHeight="1">
      <c r="A53" s="8"/>
      <c r="B53" s="8"/>
      <c r="C53" s="50" t="s">
        <v>31</v>
      </c>
      <c r="D53" s="89"/>
      <c r="E53" s="85"/>
      <c r="F53" s="87"/>
      <c r="G53" s="88"/>
      <c r="H53" s="61"/>
      <c r="I53" s="38"/>
      <c r="J53" s="39"/>
      <c r="K53" s="61"/>
      <c r="L53" s="40"/>
      <c r="M53" s="34"/>
      <c r="N53" s="60"/>
      <c r="O53" s="5"/>
      <c r="P53" s="5"/>
      <c r="AH53" s="4">
        <v>0</v>
      </c>
    </row>
    <row r="54" spans="1:34" s="4" customFormat="1" ht="18.75" hidden="1" customHeight="1">
      <c r="A54" s="8" t="s">
        <v>50</v>
      </c>
      <c r="B54" s="8" t="s">
        <v>51</v>
      </c>
      <c r="C54" s="50"/>
      <c r="D54" s="89"/>
      <c r="E54" s="85"/>
      <c r="F54" s="87" t="str">
        <f>INDEX(PT_DIFFERENTIATION_VTAR,MATCH(A54,PT_DIFFERENTIATION_VTAR_ID,0))</f>
        <v>Тариф на техническую воду</v>
      </c>
      <c r="G54" s="54" t="str">
        <f>INDEX(PT_DIFFERENTIATION_NTAR,MATCH(B54,PT_DIFFERENTIATION_NTAR_ID,0))</f>
        <v/>
      </c>
      <c r="H54" s="55"/>
      <c r="I54" s="56"/>
      <c r="J54" s="57"/>
      <c r="K54" s="58"/>
      <c r="L54" s="55" t="s">
        <v>22</v>
      </c>
      <c r="M54" s="34"/>
      <c r="N54" s="60"/>
      <c r="O54" s="5"/>
      <c r="P54" s="5"/>
      <c r="AH54" s="4">
        <v>0</v>
      </c>
    </row>
    <row r="55" spans="1:34" s="4" customFormat="1" ht="18.75" hidden="1" customHeight="1">
      <c r="A55" s="8"/>
      <c r="B55" s="8"/>
      <c r="C55" s="50" t="s">
        <v>23</v>
      </c>
      <c r="D55" s="89"/>
      <c r="E55" s="85"/>
      <c r="F55" s="87"/>
      <c r="G55" s="54"/>
      <c r="H55" s="61"/>
      <c r="I55" s="38" t="s">
        <v>24</v>
      </c>
      <c r="J55" s="39"/>
      <c r="K55" s="61"/>
      <c r="L55" s="40"/>
      <c r="M55" s="34"/>
      <c r="N55" s="60"/>
      <c r="O55" s="5"/>
      <c r="P55" s="5"/>
      <c r="AH55" s="4">
        <v>0</v>
      </c>
    </row>
    <row r="56" spans="1:34" s="4" customFormat="1" ht="0.75" hidden="1" customHeight="1">
      <c r="A56" s="8"/>
      <c r="B56" s="8"/>
      <c r="C56" s="50" t="s">
        <v>31</v>
      </c>
      <c r="D56" s="89"/>
      <c r="E56" s="85"/>
      <c r="F56" s="87"/>
      <c r="G56" s="88"/>
      <c r="H56" s="61"/>
      <c r="I56" s="38"/>
      <c r="J56" s="39"/>
      <c r="K56" s="61"/>
      <c r="L56" s="40"/>
      <c r="M56" s="34"/>
      <c r="N56" s="60"/>
      <c r="O56" s="5"/>
      <c r="P56" s="5"/>
      <c r="AH56" s="4">
        <v>0</v>
      </c>
    </row>
    <row r="57" spans="1:34" s="4" customFormat="1" ht="18.75" hidden="1" customHeight="1">
      <c r="A57" s="8" t="s">
        <v>52</v>
      </c>
      <c r="B57" s="8" t="s">
        <v>53</v>
      </c>
      <c r="C57" s="50"/>
      <c r="D57" s="89"/>
      <c r="E57" s="85"/>
      <c r="F57" s="87" t="str">
        <f>INDEX(PT_DIFFERENTIATION_VTAR,MATCH(A57,PT_DIFFERENTIATION_VTAR_ID,0))</f>
        <v>Тариф на транспортировку воды</v>
      </c>
      <c r="G57" s="54" t="str">
        <f>INDEX(PT_DIFFERENTIATION_NTAR,MATCH(B57,PT_DIFFERENTIATION_NTAR_ID,0))</f>
        <v/>
      </c>
      <c r="H57" s="55"/>
      <c r="I57" s="56"/>
      <c r="J57" s="57"/>
      <c r="K57" s="58"/>
      <c r="L57" s="55" t="s">
        <v>22</v>
      </c>
      <c r="M57" s="34"/>
      <c r="N57" s="60"/>
      <c r="O57" s="5"/>
      <c r="P57" s="5"/>
      <c r="AH57" s="4">
        <v>0</v>
      </c>
    </row>
    <row r="58" spans="1:34" s="4" customFormat="1" ht="18.75" hidden="1" customHeight="1">
      <c r="A58" s="8"/>
      <c r="B58" s="8"/>
      <c r="C58" s="50" t="s">
        <v>23</v>
      </c>
      <c r="D58" s="89"/>
      <c r="E58" s="85"/>
      <c r="F58" s="87"/>
      <c r="G58" s="54"/>
      <c r="H58" s="61"/>
      <c r="I58" s="38" t="s">
        <v>24</v>
      </c>
      <c r="J58" s="39"/>
      <c r="K58" s="61"/>
      <c r="L58" s="40"/>
      <c r="M58" s="34"/>
      <c r="N58" s="60"/>
      <c r="O58" s="5"/>
      <c r="P58" s="5"/>
      <c r="AH58" s="4">
        <v>0</v>
      </c>
    </row>
    <row r="59" spans="1:34" s="4" customFormat="1" ht="0.75" hidden="1" customHeight="1">
      <c r="A59" s="8"/>
      <c r="B59" s="8"/>
      <c r="C59" s="50" t="s">
        <v>31</v>
      </c>
      <c r="D59" s="89"/>
      <c r="E59" s="85"/>
      <c r="F59" s="87"/>
      <c r="G59" s="88"/>
      <c r="H59" s="61"/>
      <c r="I59" s="38"/>
      <c r="J59" s="39"/>
      <c r="K59" s="61"/>
      <c r="L59" s="40"/>
      <c r="M59" s="34"/>
      <c r="N59" s="60"/>
      <c r="O59" s="5"/>
      <c r="P59" s="5"/>
      <c r="AH59" s="4">
        <v>0</v>
      </c>
    </row>
    <row r="60" spans="1:34" s="4" customFormat="1" ht="18.75" hidden="1" customHeight="1">
      <c r="A60" s="8" t="s">
        <v>54</v>
      </c>
      <c r="B60" s="8" t="s">
        <v>55</v>
      </c>
      <c r="C60" s="50"/>
      <c r="D60" s="89"/>
      <c r="E60" s="85"/>
      <c r="F60" s="87" t="str">
        <f>INDEX(PT_DIFFERENTIATION_VTAR,MATCH(A60,PT_DIFFERENTIATION_VTAR_ID,0))</f>
        <v>Тариф на подвоз воды</v>
      </c>
      <c r="G60" s="54" t="str">
        <f>INDEX(PT_DIFFERENTIATION_NTAR,MATCH(B60,PT_DIFFERENTIATION_NTAR_ID,0))</f>
        <v/>
      </c>
      <c r="H60" s="55"/>
      <c r="I60" s="56"/>
      <c r="J60" s="57"/>
      <c r="K60" s="58"/>
      <c r="L60" s="55" t="s">
        <v>22</v>
      </c>
      <c r="M60" s="34"/>
      <c r="N60" s="60"/>
      <c r="O60" s="5"/>
      <c r="P60" s="5"/>
      <c r="AH60" s="4">
        <v>0</v>
      </c>
    </row>
    <row r="61" spans="1:34" s="4" customFormat="1" ht="18.75" hidden="1" customHeight="1">
      <c r="A61" s="8"/>
      <c r="B61" s="8"/>
      <c r="C61" s="50" t="s">
        <v>23</v>
      </c>
      <c r="D61" s="89"/>
      <c r="E61" s="85"/>
      <c r="F61" s="87"/>
      <c r="G61" s="54"/>
      <c r="H61" s="61"/>
      <c r="I61" s="38" t="s">
        <v>24</v>
      </c>
      <c r="J61" s="39"/>
      <c r="K61" s="61"/>
      <c r="L61" s="40"/>
      <c r="M61" s="34"/>
      <c r="N61" s="60"/>
      <c r="O61" s="5"/>
      <c r="P61" s="5"/>
      <c r="AH61" s="4">
        <v>0</v>
      </c>
    </row>
    <row r="62" spans="1:34" s="4" customFormat="1" ht="0.75" hidden="1" customHeight="1">
      <c r="A62" s="8"/>
      <c r="B62" s="8"/>
      <c r="C62" s="50" t="s">
        <v>31</v>
      </c>
      <c r="D62" s="89"/>
      <c r="E62" s="85"/>
      <c r="F62" s="87"/>
      <c r="G62" s="88"/>
      <c r="H62" s="61"/>
      <c r="I62" s="38"/>
      <c r="J62" s="39"/>
      <c r="K62" s="61"/>
      <c r="L62" s="40"/>
      <c r="M62" s="34"/>
      <c r="N62" s="60"/>
      <c r="O62" s="5"/>
      <c r="P62" s="5"/>
      <c r="AH62" s="4">
        <v>0</v>
      </c>
    </row>
    <row r="63" spans="1:34" s="4" customFormat="1" ht="18.75" hidden="1" customHeight="1">
      <c r="A63" s="8" t="s">
        <v>56</v>
      </c>
      <c r="B63" s="8" t="s">
        <v>57</v>
      </c>
      <c r="C63" s="50"/>
      <c r="D63" s="89"/>
      <c r="E63" s="85"/>
      <c r="F63" s="87" t="str">
        <f>INDEX(PT_DIFFERENTIATION_VTAR,MATCH(A63,PT_DIFFERENTIATION_VTAR_ID,0))</f>
        <v>Тариф на подключение (технологическое присоединение) к централизованной системе холодного водоснабжения</v>
      </c>
      <c r="G63" s="54" t="str">
        <f>INDEX(PT_DIFFERENTIATION_NTAR,MATCH(B63,PT_DIFFERENTIATION_NTAR_ID,0))</f>
        <v/>
      </c>
      <c r="H63" s="55"/>
      <c r="I63" s="56"/>
      <c r="J63" s="57"/>
      <c r="K63" s="58"/>
      <c r="L63" s="55" t="s">
        <v>22</v>
      </c>
      <c r="M63" s="34"/>
      <c r="N63" s="60"/>
      <c r="O63" s="5"/>
      <c r="P63" s="5"/>
      <c r="AH63" s="4">
        <v>0</v>
      </c>
    </row>
    <row r="64" spans="1:34" s="4" customFormat="1" ht="18.75" hidden="1" customHeight="1">
      <c r="A64" s="8"/>
      <c r="B64" s="8"/>
      <c r="C64" s="50" t="s">
        <v>23</v>
      </c>
      <c r="D64" s="89"/>
      <c r="E64" s="85"/>
      <c r="F64" s="87"/>
      <c r="G64" s="54"/>
      <c r="H64" s="61"/>
      <c r="I64" s="38" t="s">
        <v>24</v>
      </c>
      <c r="J64" s="39"/>
      <c r="K64" s="61"/>
      <c r="L64" s="40"/>
      <c r="M64" s="34"/>
      <c r="N64" s="60"/>
      <c r="O64" s="5"/>
      <c r="P64" s="5"/>
      <c r="AH64" s="4">
        <v>0</v>
      </c>
    </row>
    <row r="65" spans="1:34" s="4" customFormat="1" ht="0.75" hidden="1" customHeight="1">
      <c r="A65" s="8"/>
      <c r="B65" s="8"/>
      <c r="C65" s="50" t="s">
        <v>31</v>
      </c>
      <c r="D65" s="89"/>
      <c r="E65" s="85"/>
      <c r="F65" s="87"/>
      <c r="G65" s="88"/>
      <c r="H65" s="61"/>
      <c r="I65" s="38"/>
      <c r="J65" s="39"/>
      <c r="K65" s="61"/>
      <c r="L65" s="40"/>
      <c r="M65" s="34"/>
      <c r="N65" s="60"/>
      <c r="O65" s="5"/>
      <c r="P65" s="5"/>
      <c r="AH65" s="4">
        <v>0</v>
      </c>
    </row>
    <row r="66" spans="1:34" s="4" customFormat="1" ht="18.75" customHeight="1">
      <c r="A66" s="8" t="s">
        <v>58</v>
      </c>
      <c r="B66" s="8" t="s">
        <v>59</v>
      </c>
      <c r="C66" s="50"/>
      <c r="D66" s="89"/>
      <c r="E66" s="85"/>
      <c r="F66" s="87" t="str">
        <f>INDEX(PT_DIFFERENTIATION_VTAR,MATCH(A66,PT_DIFFERENTIATION_VTAR_ID,0))</f>
        <v>Тариф на горячую воду (горячее водоснабжение)</v>
      </c>
      <c r="G66" s="54" t="str">
        <f>INDEX(PT_DIFFERENTIATION_NTAR,MATCH(B66,PT_DIFFERENTIATION_NTAR_ID,0))</f>
        <v>Тариф на горячее водоснабжение на территории п.Кедровый-2</v>
      </c>
      <c r="H66" s="55"/>
      <c r="I66" s="56">
        <v>45658.480266203704</v>
      </c>
      <c r="J66" s="57">
        <v>46022.480381944442</v>
      </c>
      <c r="K66" s="58" t="s">
        <v>60</v>
      </c>
      <c r="L66" s="55" t="s">
        <v>22</v>
      </c>
      <c r="M66" s="34"/>
      <c r="N66" s="60"/>
      <c r="O66" s="5"/>
      <c r="P66" s="5"/>
      <c r="AH66" s="4">
        <v>0</v>
      </c>
    </row>
    <row r="67" spans="1:34" s="4" customFormat="1" ht="56.25" customHeight="1">
      <c r="A67" s="8"/>
      <c r="B67" s="8"/>
      <c r="C67" s="50"/>
      <c r="D67" s="92"/>
      <c r="E67" s="93"/>
      <c r="F67" s="93"/>
      <c r="G67" s="93"/>
      <c r="H67" s="55" t="s">
        <v>1</v>
      </c>
      <c r="I67" s="56">
        <v>46023.480590277781</v>
      </c>
      <c r="J67" s="57">
        <v>46387.480717592596</v>
      </c>
      <c r="K67" s="58" t="s">
        <v>60</v>
      </c>
      <c r="L67" s="55" t="s">
        <v>22</v>
      </c>
      <c r="M67" s="94"/>
      <c r="N67" s="60"/>
      <c r="O67" s="5"/>
      <c r="P67" s="5"/>
      <c r="AH67" s="4">
        <v>0</v>
      </c>
    </row>
    <row r="68" spans="1:34" s="4" customFormat="1" ht="56.25" customHeight="1">
      <c r="A68" s="8"/>
      <c r="B68" s="8"/>
      <c r="C68" s="50"/>
      <c r="D68" s="92"/>
      <c r="E68" s="93"/>
      <c r="F68" s="93"/>
      <c r="G68" s="93"/>
      <c r="H68" s="55" t="s">
        <v>1</v>
      </c>
      <c r="I68" s="56">
        <v>46388.480879629627</v>
      </c>
      <c r="J68" s="57">
        <v>46752.48097222222</v>
      </c>
      <c r="K68" s="58" t="s">
        <v>60</v>
      </c>
      <c r="L68" s="55" t="s">
        <v>22</v>
      </c>
      <c r="M68" s="94"/>
      <c r="N68" s="60"/>
      <c r="O68" s="5"/>
      <c r="P68" s="5"/>
      <c r="AH68" s="4">
        <v>0</v>
      </c>
    </row>
    <row r="69" spans="1:34" s="4" customFormat="1" ht="56.25" customHeight="1">
      <c r="A69" s="8"/>
      <c r="B69" s="8"/>
      <c r="C69" s="50"/>
      <c r="D69" s="92"/>
      <c r="E69" s="93"/>
      <c r="F69" s="93"/>
      <c r="G69" s="93"/>
      <c r="H69" s="55" t="s">
        <v>1</v>
      </c>
      <c r="I69" s="56">
        <v>46753.481157407405</v>
      </c>
      <c r="J69" s="57">
        <v>47118.481226851851</v>
      </c>
      <c r="K69" s="58" t="s">
        <v>60</v>
      </c>
      <c r="L69" s="55" t="s">
        <v>22</v>
      </c>
      <c r="M69" s="94"/>
      <c r="N69" s="60"/>
      <c r="O69" s="5"/>
      <c r="P69" s="5"/>
      <c r="AH69" s="4">
        <v>0</v>
      </c>
    </row>
    <row r="70" spans="1:34" s="4" customFormat="1" ht="56.25" customHeight="1">
      <c r="A70" s="8"/>
      <c r="B70" s="8"/>
      <c r="C70" s="50"/>
      <c r="D70" s="92"/>
      <c r="E70" s="93"/>
      <c r="F70" s="93"/>
      <c r="G70" s="93"/>
      <c r="H70" s="55" t="s">
        <v>1</v>
      </c>
      <c r="I70" s="56">
        <v>47119.487870370373</v>
      </c>
      <c r="J70" s="57">
        <v>47483.558449074073</v>
      </c>
      <c r="K70" s="58" t="s">
        <v>60</v>
      </c>
      <c r="L70" s="55" t="s">
        <v>22</v>
      </c>
      <c r="M70" s="94"/>
      <c r="N70" s="60"/>
      <c r="O70" s="5"/>
      <c r="P70" s="5"/>
      <c r="AH70" s="4">
        <v>0</v>
      </c>
    </row>
    <row r="71" spans="1:34" s="4" customFormat="1" ht="18.75" customHeight="1">
      <c r="A71" s="8"/>
      <c r="B71" s="8"/>
      <c r="C71" s="50" t="s">
        <v>23</v>
      </c>
      <c r="D71" s="89"/>
      <c r="E71" s="85"/>
      <c r="F71" s="87"/>
      <c r="G71" s="54"/>
      <c r="H71" s="61"/>
      <c r="I71" s="38" t="s">
        <v>24</v>
      </c>
      <c r="J71" s="39"/>
      <c r="K71" s="61"/>
      <c r="L71" s="40"/>
      <c r="M71" s="34"/>
      <c r="N71" s="60"/>
      <c r="O71" s="5"/>
      <c r="P71" s="5"/>
      <c r="AH71" s="4">
        <v>0</v>
      </c>
    </row>
    <row r="72" spans="1:34" s="4" customFormat="1" ht="18.75" customHeight="1">
      <c r="A72" s="8" t="s">
        <v>58</v>
      </c>
      <c r="B72" s="8" t="s">
        <v>61</v>
      </c>
      <c r="C72" s="50"/>
      <c r="D72" s="92"/>
      <c r="E72" s="93"/>
      <c r="F72" s="93"/>
      <c r="G72" s="54" t="str">
        <f>INDEX(PT_DIFFERENTIATION_NTAR,MATCH(B72,PT_DIFFERENTIATION_NTAR_ID,0))</f>
        <v>Тариф на горячее водоснабжение на территории п.Юность, Лунный</v>
      </c>
      <c r="H72" s="55"/>
      <c r="I72" s="56">
        <v>45658.488078703704</v>
      </c>
      <c r="J72" s="57">
        <v>46022.488159722219</v>
      </c>
      <c r="K72" s="58" t="s">
        <v>60</v>
      </c>
      <c r="L72" s="55" t="s">
        <v>22</v>
      </c>
      <c r="M72" s="94"/>
      <c r="N72" s="60"/>
      <c r="O72" s="5"/>
      <c r="P72" s="5"/>
      <c r="AH72" s="4">
        <v>0</v>
      </c>
    </row>
    <row r="73" spans="1:34" s="4" customFormat="1" ht="56.25" customHeight="1">
      <c r="A73" s="8"/>
      <c r="B73" s="8"/>
      <c r="C73" s="50"/>
      <c r="D73" s="92"/>
      <c r="E73" s="93"/>
      <c r="F73" s="93"/>
      <c r="G73" s="93"/>
      <c r="H73" s="55" t="s">
        <v>1</v>
      </c>
      <c r="I73" s="56">
        <v>46023.488298611112</v>
      </c>
      <c r="J73" s="57">
        <v>46387.488368055558</v>
      </c>
      <c r="K73" s="58" t="s">
        <v>60</v>
      </c>
      <c r="L73" s="55" t="s">
        <v>22</v>
      </c>
      <c r="M73" s="94"/>
      <c r="N73" s="60"/>
      <c r="O73" s="5"/>
      <c r="P73" s="5"/>
      <c r="AH73" s="4">
        <v>0</v>
      </c>
    </row>
    <row r="74" spans="1:34" s="4" customFormat="1" ht="56.25" customHeight="1">
      <c r="A74" s="8"/>
      <c r="B74" s="8"/>
      <c r="C74" s="50"/>
      <c r="D74" s="92"/>
      <c r="E74" s="93"/>
      <c r="F74" s="93"/>
      <c r="G74" s="93"/>
      <c r="H74" s="55" t="s">
        <v>1</v>
      </c>
      <c r="I74" s="56">
        <v>46388.488587962966</v>
      </c>
      <c r="J74" s="57">
        <v>46752.488657407404</v>
      </c>
      <c r="K74" s="58" t="s">
        <v>60</v>
      </c>
      <c r="L74" s="55" t="s">
        <v>22</v>
      </c>
      <c r="M74" s="94"/>
      <c r="N74" s="60"/>
      <c r="O74" s="5"/>
      <c r="P74" s="5"/>
      <c r="AH74" s="4">
        <v>0</v>
      </c>
    </row>
    <row r="75" spans="1:34" s="4" customFormat="1" ht="56.25" customHeight="1">
      <c r="A75" s="8"/>
      <c r="B75" s="8"/>
      <c r="C75" s="50"/>
      <c r="D75" s="92"/>
      <c r="E75" s="93"/>
      <c r="F75" s="93"/>
      <c r="G75" s="93"/>
      <c r="H75" s="55" t="s">
        <v>1</v>
      </c>
      <c r="I75" s="56">
        <v>46753.488842592589</v>
      </c>
      <c r="J75" s="57">
        <v>47118.488923611112</v>
      </c>
      <c r="K75" s="58" t="s">
        <v>60</v>
      </c>
      <c r="L75" s="55" t="s">
        <v>22</v>
      </c>
      <c r="M75" s="94"/>
      <c r="N75" s="60"/>
      <c r="O75" s="5"/>
      <c r="P75" s="5"/>
      <c r="AH75" s="4">
        <v>0</v>
      </c>
    </row>
    <row r="76" spans="1:34" s="4" customFormat="1" ht="56.25" customHeight="1">
      <c r="A76" s="8"/>
      <c r="B76" s="8"/>
      <c r="C76" s="50"/>
      <c r="D76" s="92"/>
      <c r="E76" s="93"/>
      <c r="F76" s="93"/>
      <c r="G76" s="93"/>
      <c r="H76" s="55" t="s">
        <v>1</v>
      </c>
      <c r="I76" s="56">
        <v>47119.489074074074</v>
      </c>
      <c r="J76" s="57">
        <v>47483.489155092589</v>
      </c>
      <c r="K76" s="58" t="s">
        <v>60</v>
      </c>
      <c r="L76" s="55" t="s">
        <v>22</v>
      </c>
      <c r="M76" s="94"/>
      <c r="N76" s="60"/>
      <c r="O76" s="5"/>
      <c r="P76" s="5"/>
      <c r="AH76" s="4">
        <v>0</v>
      </c>
    </row>
    <row r="77" spans="1:34" s="4" customFormat="1" ht="18.75" customHeight="1">
      <c r="A77" s="8"/>
      <c r="B77" s="8"/>
      <c r="C77" s="50" t="s">
        <v>23</v>
      </c>
      <c r="D77" s="92"/>
      <c r="E77" s="93"/>
      <c r="F77" s="93"/>
      <c r="G77" s="54"/>
      <c r="H77" s="61"/>
      <c r="I77" s="38" t="s">
        <v>24</v>
      </c>
      <c r="J77" s="39"/>
      <c r="K77" s="61"/>
      <c r="L77" s="40"/>
      <c r="M77" s="94"/>
      <c r="N77" s="60"/>
      <c r="O77" s="5"/>
      <c r="P77" s="5"/>
      <c r="AH77" s="4">
        <v>0</v>
      </c>
    </row>
    <row r="78" spans="1:34" s="4" customFormat="1" ht="18.75" customHeight="1">
      <c r="A78" s="8" t="s">
        <v>58</v>
      </c>
      <c r="B78" s="8" t="s">
        <v>62</v>
      </c>
      <c r="C78" s="50"/>
      <c r="D78" s="92"/>
      <c r="E78" s="93"/>
      <c r="F78" s="93"/>
      <c r="G78" s="54" t="str">
        <f>INDEX(PT_DIFFERENTIATION_NTAR,MATCH(B78,PT_DIFFERENTIATION_NTAR_ID,0))</f>
        <v>Тариф на горячее водоснабжение на территории п.Снежный</v>
      </c>
      <c r="H78" s="55"/>
      <c r="I78" s="56">
        <v>45658.551620370374</v>
      </c>
      <c r="J78" s="57">
        <v>46022.551724537036</v>
      </c>
      <c r="K78" s="58" t="s">
        <v>60</v>
      </c>
      <c r="L78" s="55" t="s">
        <v>22</v>
      </c>
      <c r="M78" s="94"/>
      <c r="N78" s="60"/>
      <c r="O78" s="5"/>
      <c r="P78" s="5"/>
      <c r="AH78" s="4">
        <v>0</v>
      </c>
    </row>
    <row r="79" spans="1:34" s="4" customFormat="1" ht="56.25" customHeight="1">
      <c r="A79" s="8"/>
      <c r="B79" s="8"/>
      <c r="C79" s="50"/>
      <c r="D79" s="92"/>
      <c r="E79" s="93"/>
      <c r="F79" s="93"/>
      <c r="G79" s="93"/>
      <c r="H79" s="55" t="s">
        <v>1</v>
      </c>
      <c r="I79" s="56">
        <v>46023.551932870374</v>
      </c>
      <c r="J79" s="57">
        <v>46387.55201388889</v>
      </c>
      <c r="K79" s="58" t="s">
        <v>60</v>
      </c>
      <c r="L79" s="55" t="s">
        <v>22</v>
      </c>
      <c r="M79" s="94"/>
      <c r="N79" s="60"/>
      <c r="O79" s="5"/>
      <c r="P79" s="5"/>
      <c r="AH79" s="4">
        <v>0</v>
      </c>
    </row>
    <row r="80" spans="1:34" s="4" customFormat="1" ht="56.25" customHeight="1">
      <c r="A80" s="8"/>
      <c r="B80" s="8"/>
      <c r="C80" s="50"/>
      <c r="D80" s="92"/>
      <c r="E80" s="93"/>
      <c r="F80" s="93"/>
      <c r="G80" s="93"/>
      <c r="H80" s="55" t="s">
        <v>1</v>
      </c>
      <c r="I80" s="56">
        <v>46388.552199074074</v>
      </c>
      <c r="J80" s="57">
        <v>46752.552268518521</v>
      </c>
      <c r="K80" s="58" t="s">
        <v>60</v>
      </c>
      <c r="L80" s="55" t="s">
        <v>22</v>
      </c>
      <c r="M80" s="94"/>
      <c r="N80" s="60"/>
      <c r="O80" s="5"/>
      <c r="P80" s="5"/>
      <c r="AH80" s="4">
        <v>0</v>
      </c>
    </row>
    <row r="81" spans="1:34" s="4" customFormat="1" ht="56.25" customHeight="1">
      <c r="A81" s="8"/>
      <c r="B81" s="8"/>
      <c r="C81" s="50"/>
      <c r="D81" s="92"/>
      <c r="E81" s="93"/>
      <c r="F81" s="93"/>
      <c r="G81" s="93"/>
      <c r="H81" s="55" t="s">
        <v>1</v>
      </c>
      <c r="I81" s="56">
        <v>46753.552465277775</v>
      </c>
      <c r="J81" s="57">
        <v>47118.552534722221</v>
      </c>
      <c r="K81" s="58" t="s">
        <v>60</v>
      </c>
      <c r="L81" s="55" t="s">
        <v>22</v>
      </c>
      <c r="M81" s="94"/>
      <c r="N81" s="60"/>
      <c r="O81" s="5"/>
      <c r="P81" s="5"/>
      <c r="AH81" s="4">
        <v>0</v>
      </c>
    </row>
    <row r="82" spans="1:34" s="4" customFormat="1" ht="56.25" customHeight="1">
      <c r="A82" s="8"/>
      <c r="B82" s="8"/>
      <c r="C82" s="50"/>
      <c r="D82" s="92"/>
      <c r="E82" s="93"/>
      <c r="F82" s="93"/>
      <c r="G82" s="93"/>
      <c r="H82" s="55" t="s">
        <v>1</v>
      </c>
      <c r="I82" s="56">
        <v>47119.552685185183</v>
      </c>
      <c r="J82" s="57">
        <v>47483.552754629629</v>
      </c>
      <c r="K82" s="58" t="s">
        <v>60</v>
      </c>
      <c r="L82" s="55" t="s">
        <v>22</v>
      </c>
      <c r="M82" s="94"/>
      <c r="N82" s="60"/>
      <c r="O82" s="5"/>
      <c r="P82" s="5"/>
      <c r="AH82" s="4">
        <v>0</v>
      </c>
    </row>
    <row r="83" spans="1:34" s="4" customFormat="1" ht="18.75" customHeight="1">
      <c r="A83" s="8"/>
      <c r="B83" s="8"/>
      <c r="C83" s="50" t="s">
        <v>23</v>
      </c>
      <c r="D83" s="92"/>
      <c r="E83" s="93"/>
      <c r="F83" s="93"/>
      <c r="G83" s="54"/>
      <c r="H83" s="61"/>
      <c r="I83" s="38" t="s">
        <v>24</v>
      </c>
      <c r="J83" s="39"/>
      <c r="K83" s="61"/>
      <c r="L83" s="40"/>
      <c r="M83" s="94"/>
      <c r="N83" s="60"/>
      <c r="O83" s="5"/>
      <c r="P83" s="5"/>
      <c r="AH83" s="4">
        <v>0</v>
      </c>
    </row>
    <row r="84" spans="1:34" s="4" customFormat="1" ht="0.75" customHeight="1">
      <c r="A84" s="8"/>
      <c r="B84" s="8"/>
      <c r="C84" s="50" t="s">
        <v>31</v>
      </c>
      <c r="D84" s="89"/>
      <c r="E84" s="85"/>
      <c r="F84" s="87"/>
      <c r="G84" s="88"/>
      <c r="H84" s="61"/>
      <c r="I84" s="38"/>
      <c r="J84" s="39"/>
      <c r="K84" s="61"/>
      <c r="L84" s="40"/>
      <c r="M84" s="34"/>
      <c r="N84" s="60"/>
      <c r="O84" s="5"/>
      <c r="P84" s="5"/>
      <c r="AH84" s="4">
        <v>0</v>
      </c>
    </row>
    <row r="85" spans="1:34" s="4" customFormat="1" ht="18.75" hidden="1" customHeight="1">
      <c r="A85" s="8" t="s">
        <v>63</v>
      </c>
      <c r="B85" s="8" t="s">
        <v>64</v>
      </c>
      <c r="C85" s="50"/>
      <c r="D85" s="89"/>
      <c r="E85" s="85"/>
      <c r="F85" s="87" t="str">
        <f>INDEX(PT_DIFFERENTIATION_VTAR,MATCH(A85,PT_DIFFERENTIATION_VTAR_ID,0))</f>
        <v>Тариф на транспортировку горячей воды</v>
      </c>
      <c r="G85" s="54" t="str">
        <f>INDEX(PT_DIFFERENTIATION_NTAR,MATCH(B85,PT_DIFFERENTIATION_NTAR_ID,0))</f>
        <v/>
      </c>
      <c r="H85" s="55"/>
      <c r="I85" s="56"/>
      <c r="J85" s="57"/>
      <c r="K85" s="58"/>
      <c r="L85" s="55" t="s">
        <v>22</v>
      </c>
      <c r="M85" s="34"/>
      <c r="N85" s="60"/>
      <c r="O85" s="5"/>
      <c r="P85" s="5"/>
      <c r="AH85" s="4">
        <v>0</v>
      </c>
    </row>
    <row r="86" spans="1:34" s="4" customFormat="1" ht="18.75" hidden="1" customHeight="1">
      <c r="A86" s="8"/>
      <c r="B86" s="8"/>
      <c r="C86" s="50" t="s">
        <v>23</v>
      </c>
      <c r="D86" s="89"/>
      <c r="E86" s="85"/>
      <c r="F86" s="87"/>
      <c r="G86" s="54"/>
      <c r="H86" s="61"/>
      <c r="I86" s="38" t="s">
        <v>24</v>
      </c>
      <c r="J86" s="39"/>
      <c r="K86" s="61"/>
      <c r="L86" s="40"/>
      <c r="M86" s="34"/>
      <c r="N86" s="60"/>
      <c r="O86" s="5"/>
      <c r="P86" s="5"/>
      <c r="AH86" s="4">
        <v>0</v>
      </c>
    </row>
    <row r="87" spans="1:34" s="4" customFormat="1" ht="0.75" hidden="1" customHeight="1">
      <c r="A87" s="8"/>
      <c r="B87" s="8"/>
      <c r="C87" s="50" t="s">
        <v>31</v>
      </c>
      <c r="D87" s="89"/>
      <c r="E87" s="85"/>
      <c r="F87" s="87"/>
      <c r="G87" s="88"/>
      <c r="H87" s="61"/>
      <c r="I87" s="38"/>
      <c r="J87" s="39"/>
      <c r="K87" s="61"/>
      <c r="L87" s="40"/>
      <c r="M87" s="34"/>
      <c r="N87" s="60"/>
      <c r="O87" s="5"/>
      <c r="P87" s="5"/>
      <c r="AH87" s="4">
        <v>0</v>
      </c>
    </row>
    <row r="88" spans="1:34" s="4" customFormat="1" ht="18.75" hidden="1" customHeight="1">
      <c r="A88" s="8" t="s">
        <v>65</v>
      </c>
      <c r="B88" s="8" t="s">
        <v>66</v>
      </c>
      <c r="C88" s="50"/>
      <c r="D88" s="89"/>
      <c r="E88" s="85"/>
      <c r="F88" s="87" t="str">
        <f>INDEX(PT_DIFFERENTIATION_VTAR,MATCH(A88,PT_DIFFERENTIATION_VTAR_ID,0))</f>
        <v>Тариф на подключение (технологическое присоединение) к централизованной системе горячего водоснабжения</v>
      </c>
      <c r="G88" s="54" t="str">
        <f>INDEX(PT_DIFFERENTIATION_NTAR,MATCH(B88,PT_DIFFERENTIATION_NTAR_ID,0))</f>
        <v/>
      </c>
      <c r="H88" s="55"/>
      <c r="I88" s="56"/>
      <c r="J88" s="57"/>
      <c r="K88" s="58"/>
      <c r="L88" s="55" t="s">
        <v>22</v>
      </c>
      <c r="M88" s="34"/>
      <c r="N88" s="60"/>
      <c r="O88" s="5"/>
      <c r="P88" s="5"/>
      <c r="AH88" s="4">
        <v>0</v>
      </c>
    </row>
    <row r="89" spans="1:34" s="4" customFormat="1" ht="18.75" hidden="1" customHeight="1">
      <c r="A89" s="8"/>
      <c r="B89" s="8"/>
      <c r="C89" s="50" t="s">
        <v>23</v>
      </c>
      <c r="D89" s="89"/>
      <c r="E89" s="85"/>
      <c r="F89" s="87"/>
      <c r="G89" s="54"/>
      <c r="H89" s="61"/>
      <c r="I89" s="38" t="s">
        <v>24</v>
      </c>
      <c r="J89" s="39"/>
      <c r="K89" s="61"/>
      <c r="L89" s="40"/>
      <c r="M89" s="34"/>
      <c r="N89" s="60"/>
      <c r="O89" s="5"/>
      <c r="P89" s="5"/>
      <c r="AH89" s="4">
        <v>0</v>
      </c>
    </row>
    <row r="90" spans="1:34" s="4" customFormat="1" ht="0.75" hidden="1" customHeight="1">
      <c r="A90" s="8"/>
      <c r="B90" s="8"/>
      <c r="C90" s="50" t="s">
        <v>31</v>
      </c>
      <c r="D90" s="89"/>
      <c r="E90" s="85"/>
      <c r="F90" s="87"/>
      <c r="G90" s="88"/>
      <c r="H90" s="61"/>
      <c r="I90" s="38"/>
      <c r="J90" s="39"/>
      <c r="K90" s="61"/>
      <c r="L90" s="40"/>
      <c r="M90" s="34"/>
      <c r="N90" s="60"/>
      <c r="O90" s="5"/>
      <c r="P90" s="5"/>
      <c r="AH90" s="4">
        <v>0</v>
      </c>
    </row>
    <row r="91" spans="1:34" s="4" customFormat="1" ht="18.75" hidden="1" customHeight="1">
      <c r="A91" s="8" t="s">
        <v>67</v>
      </c>
      <c r="B91" s="8" t="s">
        <v>68</v>
      </c>
      <c r="C91" s="50"/>
      <c r="D91" s="89"/>
      <c r="E91" s="85"/>
      <c r="F91" s="87" t="str">
        <f>INDEX(PT_DIFFERENTIATION_VTAR,MATCH(A91,PT_DIFFERENTIATION_VTAR_ID,0))</f>
        <v>Тариф на водоотведение</v>
      </c>
      <c r="G91" s="54" t="str">
        <f>INDEX(PT_DIFFERENTIATION_NTAR,MATCH(B91,PT_DIFFERENTIATION_NTAR_ID,0))</f>
        <v/>
      </c>
      <c r="H91" s="55"/>
      <c r="I91" s="56"/>
      <c r="J91" s="57"/>
      <c r="K91" s="58"/>
      <c r="L91" s="55" t="s">
        <v>22</v>
      </c>
      <c r="M91" s="34"/>
      <c r="N91" s="60"/>
      <c r="O91" s="5"/>
      <c r="P91" s="5"/>
      <c r="AH91" s="4">
        <v>0</v>
      </c>
    </row>
    <row r="92" spans="1:34" s="4" customFormat="1" ht="18.75" hidden="1" customHeight="1">
      <c r="A92" s="8"/>
      <c r="B92" s="8"/>
      <c r="C92" s="50" t="s">
        <v>23</v>
      </c>
      <c r="D92" s="89"/>
      <c r="E92" s="85"/>
      <c r="F92" s="87"/>
      <c r="G92" s="54"/>
      <c r="H92" s="61"/>
      <c r="I92" s="38" t="s">
        <v>24</v>
      </c>
      <c r="J92" s="39"/>
      <c r="K92" s="61"/>
      <c r="L92" s="40"/>
      <c r="M92" s="34"/>
      <c r="N92" s="60"/>
      <c r="O92" s="5"/>
      <c r="P92" s="5"/>
      <c r="AH92" s="4">
        <v>0</v>
      </c>
    </row>
    <row r="93" spans="1:34" s="4" customFormat="1" ht="0.75" hidden="1" customHeight="1">
      <c r="A93" s="8"/>
      <c r="B93" s="8"/>
      <c r="C93" s="50" t="s">
        <v>31</v>
      </c>
      <c r="D93" s="89"/>
      <c r="E93" s="85"/>
      <c r="F93" s="87"/>
      <c r="G93" s="88"/>
      <c r="H93" s="61"/>
      <c r="I93" s="38"/>
      <c r="J93" s="39"/>
      <c r="K93" s="61"/>
      <c r="L93" s="40"/>
      <c r="M93" s="34"/>
      <c r="N93" s="60"/>
      <c r="O93" s="5"/>
      <c r="P93" s="5"/>
      <c r="AH93" s="4">
        <v>0</v>
      </c>
    </row>
    <row r="94" spans="1:34" s="4" customFormat="1" ht="18.75" hidden="1" customHeight="1">
      <c r="A94" s="8" t="s">
        <v>69</v>
      </c>
      <c r="B94" s="8" t="s">
        <v>70</v>
      </c>
      <c r="C94" s="50"/>
      <c r="D94" s="89"/>
      <c r="E94" s="85"/>
      <c r="F94" s="87" t="str">
        <f>INDEX(PT_DIFFERENTIATION_VTAR,MATCH(A94,PT_DIFFERENTIATION_VTAR_ID,0))</f>
        <v>Тариф на транспортировку сточных вод</v>
      </c>
      <c r="G94" s="54" t="str">
        <f>INDEX(PT_DIFFERENTIATION_NTAR,MATCH(B94,PT_DIFFERENTIATION_NTAR_ID,0))</f>
        <v/>
      </c>
      <c r="H94" s="55"/>
      <c r="I94" s="56"/>
      <c r="J94" s="57"/>
      <c r="K94" s="58"/>
      <c r="L94" s="55" t="s">
        <v>22</v>
      </c>
      <c r="M94" s="34"/>
      <c r="N94" s="60"/>
      <c r="O94" s="5"/>
      <c r="P94" s="5"/>
      <c r="AH94" s="4">
        <v>0</v>
      </c>
    </row>
    <row r="95" spans="1:34" s="4" customFormat="1" ht="18.75" hidden="1" customHeight="1">
      <c r="A95" s="8"/>
      <c r="B95" s="8"/>
      <c r="C95" s="50" t="s">
        <v>23</v>
      </c>
      <c r="D95" s="89"/>
      <c r="E95" s="85"/>
      <c r="F95" s="87"/>
      <c r="G95" s="54"/>
      <c r="H95" s="61"/>
      <c r="I95" s="38" t="s">
        <v>24</v>
      </c>
      <c r="J95" s="39"/>
      <c r="K95" s="61"/>
      <c r="L95" s="40"/>
      <c r="M95" s="34"/>
      <c r="N95" s="60"/>
      <c r="O95" s="5"/>
      <c r="P95" s="5"/>
      <c r="AH95" s="4">
        <v>0</v>
      </c>
    </row>
    <row r="96" spans="1:34" s="4" customFormat="1" ht="0.75" hidden="1" customHeight="1">
      <c r="A96" s="8"/>
      <c r="B96" s="8"/>
      <c r="C96" s="50" t="s">
        <v>31</v>
      </c>
      <c r="D96" s="89"/>
      <c r="E96" s="85"/>
      <c r="F96" s="87"/>
      <c r="G96" s="88"/>
      <c r="H96" s="61"/>
      <c r="I96" s="38"/>
      <c r="J96" s="39"/>
      <c r="K96" s="61"/>
      <c r="L96" s="40"/>
      <c r="M96" s="34"/>
      <c r="N96" s="60"/>
      <c r="O96" s="5"/>
      <c r="P96" s="5"/>
      <c r="AH96" s="4">
        <v>0</v>
      </c>
    </row>
    <row r="97" spans="1:34" s="4" customFormat="1" ht="18.75" hidden="1" customHeight="1">
      <c r="A97" s="8" t="s">
        <v>71</v>
      </c>
      <c r="B97" s="8" t="s">
        <v>72</v>
      </c>
      <c r="C97" s="50"/>
      <c r="D97" s="89"/>
      <c r="E97" s="85"/>
      <c r="F97" s="87" t="str">
        <f>INDEX(PT_DIFFERENTIATION_VTAR,MATCH(A97,PT_DIFFERENTIATION_VTAR_ID,0))</f>
        <v>Тариф на подключение (технологическое присоединение) к централизованной системе водоотведения</v>
      </c>
      <c r="G97" s="54" t="str">
        <f>INDEX(PT_DIFFERENTIATION_NTAR,MATCH(B97,PT_DIFFERENTIATION_NTAR_ID,0))</f>
        <v/>
      </c>
      <c r="H97" s="55"/>
      <c r="I97" s="56"/>
      <c r="J97" s="57"/>
      <c r="K97" s="58"/>
      <c r="L97" s="55" t="s">
        <v>22</v>
      </c>
      <c r="M97" s="34"/>
      <c r="N97" s="60"/>
      <c r="O97" s="5"/>
      <c r="P97" s="5"/>
      <c r="AH97" s="4">
        <v>0</v>
      </c>
    </row>
    <row r="98" spans="1:34" s="4" customFormat="1" ht="18.75" hidden="1" customHeight="1">
      <c r="A98" s="8"/>
      <c r="B98" s="8"/>
      <c r="C98" s="50" t="s">
        <v>23</v>
      </c>
      <c r="D98" s="89"/>
      <c r="E98" s="85"/>
      <c r="F98" s="87"/>
      <c r="G98" s="54"/>
      <c r="H98" s="61"/>
      <c r="I98" s="38" t="s">
        <v>24</v>
      </c>
      <c r="J98" s="39"/>
      <c r="K98" s="61"/>
      <c r="L98" s="40"/>
      <c r="M98" s="34"/>
      <c r="N98" s="60"/>
      <c r="O98" s="5"/>
      <c r="P98" s="5"/>
      <c r="AH98" s="4">
        <v>0</v>
      </c>
    </row>
    <row r="99" spans="1:34" s="4" customFormat="1" ht="1.1499999999999999" customHeight="1">
      <c r="A99" s="8"/>
      <c r="B99" s="8"/>
      <c r="C99" s="50" t="s">
        <v>31</v>
      </c>
      <c r="D99" s="89"/>
      <c r="E99" s="85"/>
      <c r="F99" s="87"/>
      <c r="G99" s="88"/>
      <c r="H99" s="61"/>
      <c r="I99" s="38"/>
      <c r="J99" s="39"/>
      <c r="K99" s="61"/>
      <c r="L99" s="40"/>
      <c r="M99" s="34"/>
      <c r="N99" s="60"/>
      <c r="O99" s="5"/>
      <c r="P99" s="5"/>
      <c r="AH99" s="4">
        <v>1</v>
      </c>
    </row>
    <row r="100" spans="1:34" ht="19.899999999999999" customHeight="1">
      <c r="A100" s="8"/>
      <c r="B100" s="8"/>
      <c r="D100" s="14"/>
      <c r="E100" s="10" t="s">
        <v>12</v>
      </c>
      <c r="F100" s="82"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горячего водоснабжения)</v>
      </c>
      <c r="G100" s="82"/>
      <c r="H100" s="82"/>
      <c r="I100" s="82"/>
      <c r="J100" s="82"/>
      <c r="K100" s="82"/>
      <c r="L100" s="82"/>
      <c r="M100" s="95"/>
      <c r="N100" s="60"/>
      <c r="AH100" s="4">
        <v>19</v>
      </c>
    </row>
    <row r="101" spans="1:34" ht="36" customHeight="1">
      <c r="A101" s="8"/>
      <c r="B101" s="8"/>
      <c r="D101" s="14"/>
      <c r="E101" s="96"/>
      <c r="F101" s="30" t="s">
        <v>22</v>
      </c>
      <c r="G101" s="30" t="s">
        <v>22</v>
      </c>
      <c r="H101" s="76" t="s">
        <v>22</v>
      </c>
      <c r="I101" s="77"/>
      <c r="J101" s="30" t="s">
        <v>22</v>
      </c>
      <c r="K101" s="30" t="s">
        <v>22</v>
      </c>
      <c r="L101" s="32" t="s">
        <v>73</v>
      </c>
      <c r="M101" s="97" t="s">
        <v>74</v>
      </c>
      <c r="N101" s="60"/>
      <c r="AH101" s="4">
        <v>34</v>
      </c>
    </row>
    <row r="102" spans="1:34" ht="19.899999999999999" customHeight="1">
      <c r="A102" s="8"/>
      <c r="B102" s="8"/>
      <c r="D102" s="14"/>
      <c r="E102" s="10" t="s">
        <v>14</v>
      </c>
      <c r="F102" s="82" t="s">
        <v>75</v>
      </c>
      <c r="G102" s="82"/>
      <c r="H102" s="82"/>
      <c r="I102" s="82"/>
      <c r="J102" s="82"/>
      <c r="K102" s="82"/>
      <c r="L102" s="82"/>
      <c r="M102" s="95"/>
      <c r="N102" s="60"/>
      <c r="AH102" s="4">
        <v>19</v>
      </c>
    </row>
    <row r="103" spans="1:34" s="4" customFormat="1" ht="60.75" hidden="1" customHeight="1">
      <c r="A103" s="8" t="s">
        <v>20</v>
      </c>
      <c r="B103" s="8" t="s">
        <v>21</v>
      </c>
      <c r="C103" s="50"/>
      <c r="D103" s="89"/>
      <c r="E103" s="85"/>
      <c r="F103" s="87" t="str">
        <f>INDEX(PT_DIFFERENTIATION_VTAR,MATCH(A103,PT_DIFFERENTIATION_VTAR_ID,0))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103" s="54" t="str">
        <f>INDEX(PT_DIFFERENTIATION_NTAR,MATCH(B103,PT_DIFFERENTIATION_NTAR_ID,0))</f>
        <v/>
      </c>
      <c r="H103" s="55"/>
      <c r="I103" s="56"/>
      <c r="J103" s="57"/>
      <c r="K103" s="62"/>
      <c r="L103" s="55" t="s">
        <v>22</v>
      </c>
      <c r="M103"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N103" s="60"/>
      <c r="O103" s="5"/>
      <c r="P103" s="5"/>
      <c r="AH103" s="4">
        <v>0</v>
      </c>
    </row>
    <row r="104" spans="1:34" s="4" customFormat="1" ht="18.75" hidden="1" customHeight="1">
      <c r="A104" s="8"/>
      <c r="B104" s="8"/>
      <c r="C104" s="50" t="s">
        <v>25</v>
      </c>
      <c r="D104" s="89"/>
      <c r="E104" s="85"/>
      <c r="F104" s="87"/>
      <c r="G104" s="54"/>
      <c r="H104" s="61"/>
      <c r="I104" s="38" t="s">
        <v>24</v>
      </c>
      <c r="J104" s="39"/>
      <c r="K104" s="61"/>
      <c r="L104" s="40"/>
      <c r="M104" s="34"/>
      <c r="N104" s="60"/>
      <c r="O104" s="5"/>
      <c r="P104" s="5"/>
      <c r="AH104" s="4">
        <v>0</v>
      </c>
    </row>
    <row r="105" spans="1:34" s="4" customFormat="1" ht="0.75" hidden="1" customHeight="1">
      <c r="A105" s="8"/>
      <c r="B105" s="8"/>
      <c r="C105" s="50" t="s">
        <v>76</v>
      </c>
      <c r="D105" s="89"/>
      <c r="E105" s="85"/>
      <c r="F105" s="87"/>
      <c r="G105" s="88"/>
      <c r="H105" s="61"/>
      <c r="I105" s="38"/>
      <c r="J105" s="39"/>
      <c r="K105" s="61"/>
      <c r="L105" s="40"/>
      <c r="M105" s="34"/>
      <c r="N105" s="60"/>
      <c r="O105" s="5"/>
      <c r="P105" s="5"/>
      <c r="AH105" s="4">
        <v>0</v>
      </c>
    </row>
    <row r="106" spans="1:34" s="4" customFormat="1" ht="45" hidden="1" customHeight="1">
      <c r="A106" s="8" t="s">
        <v>32</v>
      </c>
      <c r="B106" s="8" t="s">
        <v>33</v>
      </c>
      <c r="C106" s="50"/>
      <c r="D106" s="89"/>
      <c r="E106" s="85"/>
      <c r="F106" s="87" t="str">
        <f>INDEX(PT_DIFFERENTIATION_VTAR,MATCH(A106,PT_DIFFERENTIATION_VTAR_ID,0))</f>
        <v/>
      </c>
      <c r="G106" s="54" t="str">
        <f>INDEX(PT_DIFFERENTIATION_NTAR,MATCH(B106,PT_DIFFERENTIATION_NTAR_ID,0))</f>
        <v/>
      </c>
      <c r="H106" s="55"/>
      <c r="I106" s="56"/>
      <c r="J106" s="57"/>
      <c r="K106" s="62"/>
      <c r="L106" s="55" t="s">
        <v>22</v>
      </c>
      <c r="M106" s="41"/>
      <c r="N106" s="60"/>
      <c r="O106" s="5"/>
      <c r="P106" s="5"/>
      <c r="AH106" s="4">
        <v>0</v>
      </c>
    </row>
    <row r="107" spans="1:34" s="4" customFormat="1" ht="18.75" hidden="1" customHeight="1">
      <c r="A107" s="8"/>
      <c r="B107" s="8"/>
      <c r="C107" s="50" t="s">
        <v>25</v>
      </c>
      <c r="D107" s="89"/>
      <c r="E107" s="85"/>
      <c r="F107" s="87"/>
      <c r="G107" s="54"/>
      <c r="H107" s="61"/>
      <c r="I107" s="38" t="s">
        <v>24</v>
      </c>
      <c r="J107" s="39"/>
      <c r="K107" s="61"/>
      <c r="L107" s="40"/>
      <c r="M107" s="98"/>
      <c r="N107" s="60"/>
      <c r="O107" s="5"/>
      <c r="P107" s="5"/>
      <c r="AH107" s="4">
        <v>0</v>
      </c>
    </row>
    <row r="108" spans="1:34" s="4" customFormat="1" ht="0.75" hidden="1" customHeight="1">
      <c r="A108" s="8"/>
      <c r="B108" s="8"/>
      <c r="C108" s="50" t="s">
        <v>76</v>
      </c>
      <c r="D108" s="89"/>
      <c r="E108" s="85"/>
      <c r="F108" s="87"/>
      <c r="G108" s="88"/>
      <c r="H108" s="61"/>
      <c r="I108" s="38"/>
      <c r="J108" s="39"/>
      <c r="K108" s="61"/>
      <c r="L108" s="40"/>
      <c r="M108" s="99"/>
      <c r="N108" s="60"/>
      <c r="O108" s="5"/>
      <c r="P108" s="5"/>
      <c r="AH108" s="4">
        <v>0</v>
      </c>
    </row>
    <row r="109" spans="1:34" s="4" customFormat="1" ht="45" hidden="1" customHeight="1">
      <c r="A109" s="8" t="s">
        <v>34</v>
      </c>
      <c r="B109" s="8" t="s">
        <v>35</v>
      </c>
      <c r="C109" s="50"/>
      <c r="D109" s="89"/>
      <c r="E109" s="85"/>
      <c r="F109" s="87" t="str">
        <f>INDEX(PT_DIFFERENTIATION_VTAR,MATCH(A109,PT_DIFFERENTIATION_VTAR_ID,0))</f>
        <v>Тарифы на теплоноситель, поставляемый теплоснабжающими организациями потребителям, другим теплоснабжающим организациям</v>
      </c>
      <c r="G109" s="54" t="str">
        <f>INDEX(PT_DIFFERENTIATION_NTAR,MATCH(B109,PT_DIFFERENTIATION_NTAR_ID,0))</f>
        <v/>
      </c>
      <c r="H109" s="55"/>
      <c r="I109" s="56"/>
      <c r="J109" s="57"/>
      <c r="K109" s="62"/>
      <c r="L109" s="55" t="s">
        <v>22</v>
      </c>
      <c r="M109" s="99"/>
      <c r="N109" s="60"/>
      <c r="O109" s="5"/>
      <c r="P109" s="5"/>
      <c r="AH109" s="4">
        <v>0</v>
      </c>
    </row>
    <row r="110" spans="1:34" s="4" customFormat="1" ht="18.75" hidden="1" customHeight="1">
      <c r="A110" s="8"/>
      <c r="B110" s="8"/>
      <c r="C110" s="50" t="s">
        <v>25</v>
      </c>
      <c r="D110" s="89"/>
      <c r="E110" s="85"/>
      <c r="F110" s="87"/>
      <c r="G110" s="54"/>
      <c r="H110" s="61"/>
      <c r="I110" s="38" t="s">
        <v>24</v>
      </c>
      <c r="J110" s="39"/>
      <c r="K110" s="61"/>
      <c r="L110" s="40"/>
      <c r="M110" s="99"/>
      <c r="N110" s="60"/>
      <c r="O110" s="5"/>
      <c r="P110" s="5"/>
      <c r="AH110" s="4">
        <v>0</v>
      </c>
    </row>
    <row r="111" spans="1:34" s="4" customFormat="1" ht="0.75" hidden="1" customHeight="1">
      <c r="A111" s="8"/>
      <c r="B111" s="8"/>
      <c r="C111" s="50" t="s">
        <v>76</v>
      </c>
      <c r="D111" s="89"/>
      <c r="E111" s="85"/>
      <c r="F111" s="87"/>
      <c r="G111" s="88"/>
      <c r="H111" s="61"/>
      <c r="I111" s="38"/>
      <c r="J111" s="39"/>
      <c r="K111" s="61"/>
      <c r="L111" s="40"/>
      <c r="M111" s="99"/>
      <c r="N111" s="60"/>
      <c r="O111" s="5"/>
      <c r="P111" s="5"/>
      <c r="AH111" s="4">
        <v>0</v>
      </c>
    </row>
    <row r="112" spans="1:34" s="4" customFormat="1" ht="45" hidden="1" customHeight="1">
      <c r="A112" s="8" t="s">
        <v>36</v>
      </c>
      <c r="B112" s="8" t="s">
        <v>37</v>
      </c>
      <c r="C112" s="50"/>
      <c r="D112" s="89"/>
      <c r="E112" s="85"/>
      <c r="F112" s="87" t="str">
        <f>INDEX(PT_DIFFERENTIATION_VTAR,MATCH(A112,PT_DIFFERENTIATION_VTAR_ID,0))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12" s="54" t="str">
        <f>INDEX(PT_DIFFERENTIATION_NTAR,MATCH(B112,PT_DIFFERENTIATION_NTAR_ID,0))</f>
        <v/>
      </c>
      <c r="H112" s="55"/>
      <c r="I112" s="56"/>
      <c r="J112" s="57"/>
      <c r="K112" s="62"/>
      <c r="L112" s="55" t="s">
        <v>22</v>
      </c>
      <c r="M112" s="99"/>
      <c r="N112" s="60"/>
      <c r="O112" s="5"/>
      <c r="P112" s="5"/>
      <c r="AH112" s="4">
        <v>0</v>
      </c>
    </row>
    <row r="113" spans="1:34" s="4" customFormat="1" ht="18.75" hidden="1" customHeight="1">
      <c r="A113" s="8"/>
      <c r="B113" s="8"/>
      <c r="C113" s="50" t="s">
        <v>25</v>
      </c>
      <c r="D113" s="89"/>
      <c r="E113" s="85"/>
      <c r="F113" s="87"/>
      <c r="G113" s="54"/>
      <c r="H113" s="61"/>
      <c r="I113" s="38" t="s">
        <v>24</v>
      </c>
      <c r="J113" s="39"/>
      <c r="K113" s="61"/>
      <c r="L113" s="40"/>
      <c r="M113" s="99"/>
      <c r="N113" s="60"/>
      <c r="O113" s="5"/>
      <c r="P113" s="5"/>
      <c r="AH113" s="4">
        <v>0</v>
      </c>
    </row>
    <row r="114" spans="1:34" s="4" customFormat="1" ht="0.75" hidden="1" customHeight="1">
      <c r="A114" s="8"/>
      <c r="B114" s="8"/>
      <c r="C114" s="50" t="s">
        <v>76</v>
      </c>
      <c r="D114" s="89"/>
      <c r="E114" s="85"/>
      <c r="F114" s="87"/>
      <c r="G114" s="88"/>
      <c r="H114" s="61"/>
      <c r="I114" s="38"/>
      <c r="J114" s="39"/>
      <c r="K114" s="61"/>
      <c r="L114" s="40"/>
      <c r="M114" s="99"/>
      <c r="N114" s="60"/>
      <c r="O114" s="5"/>
      <c r="P114" s="5"/>
      <c r="AH114" s="4">
        <v>0</v>
      </c>
    </row>
    <row r="115" spans="1:34" s="4" customFormat="1" ht="18.75" hidden="1" customHeight="1">
      <c r="A115" s="8" t="s">
        <v>38</v>
      </c>
      <c r="B115" s="8" t="s">
        <v>39</v>
      </c>
      <c r="C115" s="50"/>
      <c r="D115" s="89"/>
      <c r="E115" s="85"/>
      <c r="F115" s="87" t="str">
        <f>INDEX(PT_DIFFERENTIATION_VTAR,MATCH(A115,PT_DIFFERENTIATION_VTAR_ID,0))</f>
        <v>Тарифы на услуги по передаче тепловой энергии</v>
      </c>
      <c r="G115" s="54" t="str">
        <f>INDEX(PT_DIFFERENTIATION_NTAR,MATCH(B115,PT_DIFFERENTIATION_NTAR_ID,0))</f>
        <v/>
      </c>
      <c r="H115" s="55"/>
      <c r="I115" s="56"/>
      <c r="J115" s="57"/>
      <c r="K115" s="62"/>
      <c r="L115" s="55" t="s">
        <v>22</v>
      </c>
      <c r="M115" s="99"/>
      <c r="N115" s="60"/>
      <c r="O115" s="5"/>
      <c r="P115" s="5"/>
      <c r="AH115" s="4">
        <v>0</v>
      </c>
    </row>
    <row r="116" spans="1:34" s="4" customFormat="1" ht="18.75" hidden="1" customHeight="1">
      <c r="A116" s="8"/>
      <c r="B116" s="8"/>
      <c r="C116" s="50" t="s">
        <v>25</v>
      </c>
      <c r="D116" s="89"/>
      <c r="E116" s="85"/>
      <c r="F116" s="87"/>
      <c r="G116" s="54"/>
      <c r="H116" s="61"/>
      <c r="I116" s="38" t="s">
        <v>24</v>
      </c>
      <c r="J116" s="39"/>
      <c r="K116" s="61"/>
      <c r="L116" s="40"/>
      <c r="M116" s="99"/>
      <c r="N116" s="60"/>
      <c r="O116" s="5"/>
      <c r="P116" s="5"/>
      <c r="AH116" s="4">
        <v>0</v>
      </c>
    </row>
    <row r="117" spans="1:34" s="4" customFormat="1" ht="0.75" hidden="1" customHeight="1">
      <c r="A117" s="8"/>
      <c r="B117" s="8"/>
      <c r="C117" s="50" t="s">
        <v>76</v>
      </c>
      <c r="D117" s="89"/>
      <c r="E117" s="85"/>
      <c r="F117" s="87"/>
      <c r="G117" s="88"/>
      <c r="H117" s="61"/>
      <c r="I117" s="38"/>
      <c r="J117" s="39"/>
      <c r="K117" s="61"/>
      <c r="L117" s="40"/>
      <c r="M117" s="99"/>
      <c r="N117" s="60"/>
      <c r="O117" s="5"/>
      <c r="P117" s="5"/>
      <c r="AH117" s="4">
        <v>0</v>
      </c>
    </row>
    <row r="118" spans="1:34" s="4" customFormat="1" ht="18.75" hidden="1" customHeight="1">
      <c r="A118" s="8" t="s">
        <v>40</v>
      </c>
      <c r="B118" s="8" t="s">
        <v>41</v>
      </c>
      <c r="C118" s="50"/>
      <c r="D118" s="89"/>
      <c r="E118" s="85"/>
      <c r="F118" s="87" t="str">
        <f>INDEX(PT_DIFFERENTIATION_VTAR,MATCH(A118,PT_DIFFERENTIATION_VTAR_ID,0))</f>
        <v>Тарифы на услуги по передаче теплоносителя</v>
      </c>
      <c r="G118" s="54" t="str">
        <f>INDEX(PT_DIFFERENTIATION_NTAR,MATCH(B118,PT_DIFFERENTIATION_NTAR_ID,0))</f>
        <v/>
      </c>
      <c r="H118" s="55"/>
      <c r="I118" s="56"/>
      <c r="J118" s="57"/>
      <c r="K118" s="62"/>
      <c r="L118" s="55" t="s">
        <v>22</v>
      </c>
      <c r="M118" s="99"/>
      <c r="N118" s="60"/>
      <c r="O118" s="5"/>
      <c r="P118" s="5"/>
      <c r="AH118" s="4">
        <v>0</v>
      </c>
    </row>
    <row r="119" spans="1:34" s="4" customFormat="1" ht="18.75" hidden="1" customHeight="1">
      <c r="A119" s="8"/>
      <c r="B119" s="8"/>
      <c r="C119" s="50" t="s">
        <v>25</v>
      </c>
      <c r="D119" s="89"/>
      <c r="E119" s="85"/>
      <c r="F119" s="87"/>
      <c r="G119" s="54"/>
      <c r="H119" s="61"/>
      <c r="I119" s="38" t="s">
        <v>24</v>
      </c>
      <c r="J119" s="39"/>
      <c r="K119" s="61"/>
      <c r="L119" s="40"/>
      <c r="M119" s="99"/>
      <c r="N119" s="60"/>
      <c r="O119" s="5"/>
      <c r="P119" s="5"/>
      <c r="AH119" s="4">
        <v>0</v>
      </c>
    </row>
    <row r="120" spans="1:34" s="4" customFormat="1" ht="0.75" hidden="1" customHeight="1">
      <c r="A120" s="8"/>
      <c r="B120" s="8"/>
      <c r="C120" s="50" t="s">
        <v>76</v>
      </c>
      <c r="D120" s="89"/>
      <c r="E120" s="85"/>
      <c r="F120" s="87"/>
      <c r="G120" s="88"/>
      <c r="H120" s="61"/>
      <c r="I120" s="38"/>
      <c r="J120" s="39"/>
      <c r="K120" s="61"/>
      <c r="L120" s="40"/>
      <c r="M120" s="99"/>
      <c r="N120" s="60"/>
      <c r="O120" s="5"/>
      <c r="P120" s="5"/>
      <c r="AH120" s="4">
        <v>0</v>
      </c>
    </row>
    <row r="121" spans="1:34" s="4" customFormat="1" ht="18.75" hidden="1" customHeight="1">
      <c r="A121" s="8" t="s">
        <v>42</v>
      </c>
      <c r="B121" s="8" t="s">
        <v>43</v>
      </c>
      <c r="C121" s="50"/>
      <c r="D121" s="89"/>
      <c r="E121" s="85"/>
      <c r="F121" s="87" t="str">
        <f>INDEX(PT_DIFFERENTIATION_VTAR,MATCH(A121,PT_DIFFERENTIATION_VTAR_ID,0))</f>
        <v>Плата за услуги по поддержанию резервной тепловой мощности при отсутствии потребления тепловой энергии</v>
      </c>
      <c r="G121" s="54" t="str">
        <f>INDEX(PT_DIFFERENTIATION_NTAR,MATCH(B121,PT_DIFFERENTIATION_NTAR_ID,0))</f>
        <v/>
      </c>
      <c r="H121" s="55"/>
      <c r="I121" s="56"/>
      <c r="J121" s="57"/>
      <c r="K121" s="62"/>
      <c r="L121" s="55" t="s">
        <v>22</v>
      </c>
      <c r="M121" s="99"/>
      <c r="N121" s="60"/>
      <c r="O121" s="5"/>
      <c r="P121" s="5"/>
      <c r="AH121" s="4">
        <v>0</v>
      </c>
    </row>
    <row r="122" spans="1:34" s="4" customFormat="1" ht="18.75" hidden="1" customHeight="1">
      <c r="A122" s="8"/>
      <c r="B122" s="8"/>
      <c r="C122" s="50" t="s">
        <v>25</v>
      </c>
      <c r="D122" s="89"/>
      <c r="E122" s="85"/>
      <c r="F122" s="87"/>
      <c r="G122" s="54"/>
      <c r="H122" s="61"/>
      <c r="I122" s="38" t="s">
        <v>24</v>
      </c>
      <c r="J122" s="39"/>
      <c r="K122" s="61"/>
      <c r="L122" s="40"/>
      <c r="M122" s="99"/>
      <c r="N122" s="60"/>
      <c r="O122" s="5"/>
      <c r="P122" s="5"/>
      <c r="AH122" s="4">
        <v>0</v>
      </c>
    </row>
    <row r="123" spans="1:34" s="4" customFormat="1" ht="0.75" hidden="1" customHeight="1">
      <c r="A123" s="8"/>
      <c r="B123" s="8"/>
      <c r="C123" s="50" t="s">
        <v>76</v>
      </c>
      <c r="D123" s="89"/>
      <c r="E123" s="85"/>
      <c r="F123" s="87"/>
      <c r="G123" s="88"/>
      <c r="H123" s="61"/>
      <c r="I123" s="38"/>
      <c r="J123" s="39"/>
      <c r="K123" s="61"/>
      <c r="L123" s="40"/>
      <c r="M123" s="99"/>
      <c r="N123" s="60"/>
      <c r="O123" s="5"/>
      <c r="P123" s="5"/>
      <c r="AH123" s="4">
        <v>0</v>
      </c>
    </row>
    <row r="124" spans="1:34" s="4" customFormat="1" ht="18.75" hidden="1" customHeight="1">
      <c r="A124" s="8" t="s">
        <v>44</v>
      </c>
      <c r="B124" s="8" t="s">
        <v>45</v>
      </c>
      <c r="C124" s="50"/>
      <c r="D124" s="89"/>
      <c r="E124" s="85"/>
      <c r="F124" s="87" t="str">
        <f>INDEX(PT_DIFFERENTIATION_VTAR,MATCH(A124,PT_DIFFERENTIATION_VTAR_ID,0))</f>
        <v>Плата за подключение (технологическое присоединение) к системе теплоснабжения</v>
      </c>
      <c r="G124" s="54" t="str">
        <f>INDEX(PT_DIFFERENTIATION_NTAR,MATCH(B124,PT_DIFFERENTIATION_NTAR_ID,0))</f>
        <v/>
      </c>
      <c r="H124" s="55"/>
      <c r="I124" s="56"/>
      <c r="J124" s="57"/>
      <c r="K124" s="62"/>
      <c r="L124" s="55" t="s">
        <v>22</v>
      </c>
      <c r="M124" s="99"/>
      <c r="N124" s="60"/>
      <c r="O124" s="5"/>
      <c r="P124" s="5"/>
      <c r="AH124" s="4">
        <v>0</v>
      </c>
    </row>
    <row r="125" spans="1:34" s="4" customFormat="1" ht="18.75" hidden="1" customHeight="1">
      <c r="A125" s="8"/>
      <c r="B125" s="8"/>
      <c r="C125" s="50" t="s">
        <v>25</v>
      </c>
      <c r="D125" s="89"/>
      <c r="E125" s="85"/>
      <c r="F125" s="87"/>
      <c r="G125" s="54"/>
      <c r="H125" s="61"/>
      <c r="I125" s="38" t="s">
        <v>24</v>
      </c>
      <c r="J125" s="39"/>
      <c r="K125" s="61"/>
      <c r="L125" s="40"/>
      <c r="M125" s="99"/>
      <c r="N125" s="60"/>
      <c r="O125" s="5"/>
      <c r="P125" s="5"/>
      <c r="AH125" s="4">
        <v>0</v>
      </c>
    </row>
    <row r="126" spans="1:34" s="4" customFormat="1" ht="0.75" hidden="1" customHeight="1">
      <c r="A126" s="8"/>
      <c r="B126" s="8"/>
      <c r="C126" s="50" t="s">
        <v>76</v>
      </c>
      <c r="D126" s="89"/>
      <c r="E126" s="85"/>
      <c r="F126" s="87"/>
      <c r="G126" s="88"/>
      <c r="H126" s="61"/>
      <c r="I126" s="38"/>
      <c r="J126" s="39"/>
      <c r="K126" s="61"/>
      <c r="L126" s="40"/>
      <c r="M126" s="99"/>
      <c r="N126" s="60"/>
      <c r="O126" s="5"/>
      <c r="P126" s="5"/>
      <c r="AH126" s="4">
        <v>0</v>
      </c>
    </row>
    <row r="127" spans="1:34" s="4" customFormat="1" ht="18.75" hidden="1" customHeight="1">
      <c r="A127" s="8" t="s">
        <v>46</v>
      </c>
      <c r="B127" s="8" t="s">
        <v>47</v>
      </c>
      <c r="C127" s="50"/>
      <c r="D127" s="89"/>
      <c r="E127" s="85"/>
      <c r="F127" s="87" t="str">
        <f>INDEX(PT_DIFFERENTIATION_VTAR,MATCH(A127,PT_DIFFERENTIATION_VTAR_ID,0))</f>
        <v>Плата за подключение (технологическое присоединение) к системе теплоснабжения (индивидуальная)</v>
      </c>
      <c r="G127" s="54" t="str">
        <f>INDEX(PT_DIFFERENTIATION_NTAR,MATCH(B127,PT_DIFFERENTIATION_NTAR_ID,0))</f>
        <v/>
      </c>
      <c r="H127" s="55"/>
      <c r="I127" s="56"/>
      <c r="J127" s="57"/>
      <c r="K127" s="62"/>
      <c r="L127" s="55" t="s">
        <v>22</v>
      </c>
      <c r="M127" s="99"/>
      <c r="N127" s="60"/>
      <c r="O127" s="5"/>
      <c r="P127" s="5"/>
      <c r="AH127" s="4">
        <v>0</v>
      </c>
    </row>
    <row r="128" spans="1:34" s="4" customFormat="1" ht="18.75" hidden="1" customHeight="1">
      <c r="A128" s="8"/>
      <c r="B128" s="8"/>
      <c r="C128" s="50" t="s">
        <v>25</v>
      </c>
      <c r="D128" s="89"/>
      <c r="E128" s="85"/>
      <c r="F128" s="87"/>
      <c r="G128" s="54"/>
      <c r="H128" s="61"/>
      <c r="I128" s="38" t="s">
        <v>24</v>
      </c>
      <c r="J128" s="39"/>
      <c r="K128" s="61"/>
      <c r="L128" s="40"/>
      <c r="M128" s="99"/>
      <c r="N128" s="60"/>
      <c r="O128" s="5"/>
      <c r="P128" s="5"/>
      <c r="AH128" s="4">
        <v>0</v>
      </c>
    </row>
    <row r="129" spans="1:34" s="4" customFormat="1" ht="0.75" hidden="1" customHeight="1">
      <c r="A129" s="8"/>
      <c r="B129" s="8"/>
      <c r="C129" s="50" t="s">
        <v>76</v>
      </c>
      <c r="D129" s="89"/>
      <c r="E129" s="85"/>
      <c r="F129" s="87"/>
      <c r="G129" s="88"/>
      <c r="H129" s="61"/>
      <c r="I129" s="38"/>
      <c r="J129" s="39"/>
      <c r="K129" s="61"/>
      <c r="L129" s="40"/>
      <c r="M129" s="99"/>
      <c r="N129" s="60"/>
      <c r="O129" s="5"/>
      <c r="P129" s="5"/>
      <c r="AH129" s="4">
        <v>0</v>
      </c>
    </row>
    <row r="130" spans="1:34" s="4" customFormat="1" ht="18.75" hidden="1" customHeight="1">
      <c r="A130" s="8" t="s">
        <v>48</v>
      </c>
      <c r="B130" s="8" t="s">
        <v>49</v>
      </c>
      <c r="C130" s="50"/>
      <c r="D130" s="89"/>
      <c r="E130" s="85"/>
      <c r="F130" s="87" t="str">
        <f>INDEX(PT_DIFFERENTIATION_VTAR,MATCH(A130,PT_DIFFERENTIATION_VTAR_ID,0))</f>
        <v>Тариф на питьевую воду (питьевое водоснабжение)</v>
      </c>
      <c r="G130" s="54" t="str">
        <f>INDEX(PT_DIFFERENTIATION_NTAR,MATCH(B130,PT_DIFFERENTIATION_NTAR_ID,0))</f>
        <v/>
      </c>
      <c r="H130" s="55"/>
      <c r="I130" s="56"/>
      <c r="J130" s="57"/>
      <c r="K130" s="62"/>
      <c r="L130" s="55" t="s">
        <v>22</v>
      </c>
      <c r="M130" s="99"/>
      <c r="N130" s="60"/>
      <c r="O130" s="5"/>
      <c r="P130" s="5"/>
      <c r="AH130" s="4">
        <v>0</v>
      </c>
    </row>
    <row r="131" spans="1:34" s="4" customFormat="1" ht="18.75" hidden="1" customHeight="1">
      <c r="A131" s="8"/>
      <c r="B131" s="8"/>
      <c r="C131" s="50" t="s">
        <v>25</v>
      </c>
      <c r="D131" s="89"/>
      <c r="E131" s="85"/>
      <c r="F131" s="87"/>
      <c r="G131" s="54"/>
      <c r="H131" s="61"/>
      <c r="I131" s="38" t="s">
        <v>24</v>
      </c>
      <c r="J131" s="39"/>
      <c r="K131" s="61"/>
      <c r="L131" s="40"/>
      <c r="M131" s="99"/>
      <c r="N131" s="60"/>
      <c r="O131" s="5"/>
      <c r="P131" s="5"/>
      <c r="AH131" s="4">
        <v>0</v>
      </c>
    </row>
    <row r="132" spans="1:34" s="4" customFormat="1" ht="0.75" hidden="1" customHeight="1">
      <c r="A132" s="8"/>
      <c r="B132" s="8"/>
      <c r="C132" s="50" t="s">
        <v>76</v>
      </c>
      <c r="D132" s="89"/>
      <c r="E132" s="85"/>
      <c r="F132" s="87"/>
      <c r="G132" s="88"/>
      <c r="H132" s="61"/>
      <c r="I132" s="38"/>
      <c r="J132" s="39"/>
      <c r="K132" s="61"/>
      <c r="L132" s="40"/>
      <c r="M132" s="99"/>
      <c r="N132" s="60"/>
      <c r="O132" s="5"/>
      <c r="P132" s="5"/>
      <c r="AH132" s="4">
        <v>0</v>
      </c>
    </row>
    <row r="133" spans="1:34" s="4" customFormat="1" ht="18.75" hidden="1" customHeight="1">
      <c r="A133" s="8" t="s">
        <v>50</v>
      </c>
      <c r="B133" s="8" t="s">
        <v>51</v>
      </c>
      <c r="C133" s="50"/>
      <c r="D133" s="89"/>
      <c r="E133" s="85"/>
      <c r="F133" s="87" t="str">
        <f>INDEX(PT_DIFFERENTIATION_VTAR,MATCH(A133,PT_DIFFERENTIATION_VTAR_ID,0))</f>
        <v>Тариф на техническую воду</v>
      </c>
      <c r="G133" s="54" t="str">
        <f>INDEX(PT_DIFFERENTIATION_NTAR,MATCH(B133,PT_DIFFERENTIATION_NTAR_ID,0))</f>
        <v/>
      </c>
      <c r="H133" s="55"/>
      <c r="I133" s="56"/>
      <c r="J133" s="57"/>
      <c r="K133" s="62"/>
      <c r="L133" s="55" t="s">
        <v>22</v>
      </c>
      <c r="M133" s="99"/>
      <c r="N133" s="60"/>
      <c r="O133" s="5"/>
      <c r="P133" s="5"/>
      <c r="AH133" s="4">
        <v>0</v>
      </c>
    </row>
    <row r="134" spans="1:34" s="4" customFormat="1" ht="18.75" hidden="1" customHeight="1">
      <c r="A134" s="8"/>
      <c r="B134" s="8"/>
      <c r="C134" s="50" t="s">
        <v>25</v>
      </c>
      <c r="D134" s="89"/>
      <c r="E134" s="85"/>
      <c r="F134" s="87"/>
      <c r="G134" s="54"/>
      <c r="H134" s="61"/>
      <c r="I134" s="38" t="s">
        <v>24</v>
      </c>
      <c r="J134" s="39"/>
      <c r="K134" s="61"/>
      <c r="L134" s="40"/>
      <c r="M134" s="99"/>
      <c r="N134" s="60"/>
      <c r="O134" s="5"/>
      <c r="P134" s="5"/>
      <c r="AH134" s="4">
        <v>0</v>
      </c>
    </row>
    <row r="135" spans="1:34" s="4" customFormat="1" ht="0.75" hidden="1" customHeight="1">
      <c r="A135" s="8"/>
      <c r="B135" s="8"/>
      <c r="C135" s="50" t="s">
        <v>76</v>
      </c>
      <c r="D135" s="89"/>
      <c r="E135" s="85"/>
      <c r="F135" s="87"/>
      <c r="G135" s="88"/>
      <c r="H135" s="61"/>
      <c r="I135" s="38"/>
      <c r="J135" s="39"/>
      <c r="K135" s="61"/>
      <c r="L135" s="40"/>
      <c r="M135" s="99"/>
      <c r="N135" s="60"/>
      <c r="O135" s="5"/>
      <c r="P135" s="5"/>
      <c r="AH135" s="4">
        <v>0</v>
      </c>
    </row>
    <row r="136" spans="1:34" s="4" customFormat="1" ht="18.75" hidden="1" customHeight="1">
      <c r="A136" s="8" t="s">
        <v>52</v>
      </c>
      <c r="B136" s="8" t="s">
        <v>53</v>
      </c>
      <c r="C136" s="50"/>
      <c r="D136" s="89"/>
      <c r="E136" s="85"/>
      <c r="F136" s="87" t="str">
        <f>INDEX(PT_DIFFERENTIATION_VTAR,MATCH(A136,PT_DIFFERENTIATION_VTAR_ID,0))</f>
        <v>Тариф на транспортировку воды</v>
      </c>
      <c r="G136" s="54" t="str">
        <f>INDEX(PT_DIFFERENTIATION_NTAR,MATCH(B136,PT_DIFFERENTIATION_NTAR_ID,0))</f>
        <v/>
      </c>
      <c r="H136" s="55"/>
      <c r="I136" s="56"/>
      <c r="J136" s="57"/>
      <c r="K136" s="62"/>
      <c r="L136" s="55" t="s">
        <v>22</v>
      </c>
      <c r="M136" s="99"/>
      <c r="N136" s="60"/>
      <c r="O136" s="5"/>
      <c r="P136" s="5"/>
      <c r="AH136" s="4">
        <v>0</v>
      </c>
    </row>
    <row r="137" spans="1:34" s="4" customFormat="1" ht="18.75" hidden="1" customHeight="1">
      <c r="A137" s="8"/>
      <c r="B137" s="8"/>
      <c r="C137" s="50" t="s">
        <v>25</v>
      </c>
      <c r="D137" s="89"/>
      <c r="E137" s="85"/>
      <c r="F137" s="87"/>
      <c r="G137" s="54"/>
      <c r="H137" s="61"/>
      <c r="I137" s="38" t="s">
        <v>24</v>
      </c>
      <c r="J137" s="39"/>
      <c r="K137" s="61"/>
      <c r="L137" s="40"/>
      <c r="M137" s="99"/>
      <c r="N137" s="60"/>
      <c r="O137" s="5"/>
      <c r="P137" s="5"/>
      <c r="AH137" s="4">
        <v>0</v>
      </c>
    </row>
    <row r="138" spans="1:34" s="4" customFormat="1" ht="0.75" hidden="1" customHeight="1">
      <c r="A138" s="8"/>
      <c r="B138" s="8"/>
      <c r="C138" s="50" t="s">
        <v>76</v>
      </c>
      <c r="D138" s="89"/>
      <c r="E138" s="85"/>
      <c r="F138" s="87"/>
      <c r="G138" s="88"/>
      <c r="H138" s="61"/>
      <c r="I138" s="38"/>
      <c r="J138" s="39"/>
      <c r="K138" s="61"/>
      <c r="L138" s="40"/>
      <c r="M138" s="99"/>
      <c r="N138" s="60"/>
      <c r="O138" s="5"/>
      <c r="P138" s="5"/>
      <c r="AH138" s="4">
        <v>0</v>
      </c>
    </row>
    <row r="139" spans="1:34" s="4" customFormat="1" ht="18.75" hidden="1" customHeight="1">
      <c r="A139" s="8" t="s">
        <v>54</v>
      </c>
      <c r="B139" s="8" t="s">
        <v>55</v>
      </c>
      <c r="C139" s="50"/>
      <c r="D139" s="89"/>
      <c r="E139" s="85"/>
      <c r="F139" s="87" t="str">
        <f>INDEX(PT_DIFFERENTIATION_VTAR,MATCH(A139,PT_DIFFERENTIATION_VTAR_ID,0))</f>
        <v>Тариф на подвоз воды</v>
      </c>
      <c r="G139" s="54" t="str">
        <f>INDEX(PT_DIFFERENTIATION_NTAR,MATCH(B139,PT_DIFFERENTIATION_NTAR_ID,0))</f>
        <v/>
      </c>
      <c r="H139" s="55"/>
      <c r="I139" s="56"/>
      <c r="J139" s="57"/>
      <c r="K139" s="62"/>
      <c r="L139" s="55" t="s">
        <v>22</v>
      </c>
      <c r="M139" s="99"/>
      <c r="N139" s="60"/>
      <c r="O139" s="5"/>
      <c r="P139" s="5"/>
      <c r="AH139" s="4">
        <v>0</v>
      </c>
    </row>
    <row r="140" spans="1:34" s="4" customFormat="1" ht="18.75" hidden="1" customHeight="1">
      <c r="A140" s="8"/>
      <c r="B140" s="8"/>
      <c r="C140" s="50" t="s">
        <v>25</v>
      </c>
      <c r="D140" s="89"/>
      <c r="E140" s="85"/>
      <c r="F140" s="87"/>
      <c r="G140" s="54"/>
      <c r="H140" s="61"/>
      <c r="I140" s="38" t="s">
        <v>24</v>
      </c>
      <c r="J140" s="39"/>
      <c r="K140" s="61"/>
      <c r="L140" s="40"/>
      <c r="M140" s="99"/>
      <c r="N140" s="60"/>
      <c r="O140" s="5"/>
      <c r="P140" s="5"/>
      <c r="AH140" s="4">
        <v>0</v>
      </c>
    </row>
    <row r="141" spans="1:34" s="4" customFormat="1" ht="0.75" hidden="1" customHeight="1">
      <c r="A141" s="8"/>
      <c r="B141" s="8"/>
      <c r="C141" s="50" t="s">
        <v>76</v>
      </c>
      <c r="D141" s="89"/>
      <c r="E141" s="85"/>
      <c r="F141" s="87"/>
      <c r="G141" s="88"/>
      <c r="H141" s="61"/>
      <c r="I141" s="38"/>
      <c r="J141" s="39"/>
      <c r="K141" s="61"/>
      <c r="L141" s="40"/>
      <c r="M141" s="99"/>
      <c r="N141" s="60"/>
      <c r="O141" s="5"/>
      <c r="P141" s="5"/>
      <c r="AH141" s="4">
        <v>0</v>
      </c>
    </row>
    <row r="142" spans="1:34" s="4" customFormat="1" ht="18.75" hidden="1" customHeight="1">
      <c r="A142" s="8" t="s">
        <v>56</v>
      </c>
      <c r="B142" s="8" t="s">
        <v>57</v>
      </c>
      <c r="C142" s="50"/>
      <c r="D142" s="89"/>
      <c r="E142" s="85"/>
      <c r="F142" s="87" t="str">
        <f>INDEX(PT_DIFFERENTIATION_VTAR,MATCH(A142,PT_DIFFERENTIATION_VTAR_ID,0))</f>
        <v>Тариф на подключение (технологическое присоединение) к централизованной системе холодного водоснабжения</v>
      </c>
      <c r="G142" s="54" t="str">
        <f>INDEX(PT_DIFFERENTIATION_NTAR,MATCH(B142,PT_DIFFERENTIATION_NTAR_ID,0))</f>
        <v/>
      </c>
      <c r="H142" s="55"/>
      <c r="I142" s="56"/>
      <c r="J142" s="57"/>
      <c r="K142" s="62"/>
      <c r="L142" s="55" t="s">
        <v>22</v>
      </c>
      <c r="M142" s="99"/>
      <c r="N142" s="60"/>
      <c r="O142" s="5"/>
      <c r="P142" s="5"/>
      <c r="AH142" s="4">
        <v>0</v>
      </c>
    </row>
    <row r="143" spans="1:34" s="4" customFormat="1" ht="18.75" hidden="1" customHeight="1">
      <c r="A143" s="8"/>
      <c r="B143" s="8"/>
      <c r="C143" s="50" t="s">
        <v>25</v>
      </c>
      <c r="D143" s="89"/>
      <c r="E143" s="85"/>
      <c r="F143" s="87"/>
      <c r="G143" s="54"/>
      <c r="H143" s="61"/>
      <c r="I143" s="38" t="s">
        <v>24</v>
      </c>
      <c r="J143" s="39"/>
      <c r="K143" s="61"/>
      <c r="L143" s="40"/>
      <c r="M143" s="99"/>
      <c r="N143" s="60"/>
      <c r="O143" s="5"/>
      <c r="P143" s="5"/>
      <c r="AH143" s="4">
        <v>0</v>
      </c>
    </row>
    <row r="144" spans="1:34" s="4" customFormat="1" ht="0.75" hidden="1" customHeight="1">
      <c r="A144" s="8"/>
      <c r="B144" s="8"/>
      <c r="C144" s="50" t="s">
        <v>76</v>
      </c>
      <c r="D144" s="89"/>
      <c r="E144" s="85"/>
      <c r="F144" s="87"/>
      <c r="G144" s="88"/>
      <c r="H144" s="61"/>
      <c r="I144" s="38"/>
      <c r="J144" s="39"/>
      <c r="K144" s="61"/>
      <c r="L144" s="40"/>
      <c r="M144" s="99"/>
      <c r="N144" s="60"/>
      <c r="O144" s="5"/>
      <c r="P144" s="5"/>
      <c r="AH144" s="4">
        <v>0</v>
      </c>
    </row>
    <row r="145" spans="1:34" s="4" customFormat="1" ht="18.75" customHeight="1">
      <c r="A145" s="8" t="s">
        <v>58</v>
      </c>
      <c r="B145" s="8" t="s">
        <v>59</v>
      </c>
      <c r="C145" s="50"/>
      <c r="D145" s="89"/>
      <c r="E145" s="85"/>
      <c r="F145" s="87" t="str">
        <f>INDEX(PT_DIFFERENTIATION_VTAR,MATCH(A145,PT_DIFFERENTIATION_VTAR_ID,0))</f>
        <v>Тариф на горячую воду (горячее водоснабжение)</v>
      </c>
      <c r="G145" s="54" t="str">
        <f>INDEX(PT_DIFFERENTIATION_NTAR,MATCH(B145,PT_DIFFERENTIATION_NTAR_ID,0))</f>
        <v>Тариф на горячее водоснабжение на территории п.Кедровый-2</v>
      </c>
      <c r="H145" s="55"/>
      <c r="I145" s="56">
        <v>45658.482453703706</v>
      </c>
      <c r="J145" s="57">
        <v>46022.482546296298</v>
      </c>
      <c r="K145" s="62">
        <f>K222*0.63*34.79+K222*0.37*36.77+0.342*1971.49+0.201*2165.72</f>
        <v>1300.6353654</v>
      </c>
      <c r="L145" s="55" t="s">
        <v>22</v>
      </c>
      <c r="M145" s="99"/>
      <c r="N145" s="60"/>
      <c r="O145" s="5"/>
      <c r="P145" s="5"/>
      <c r="AH145" s="4">
        <v>0</v>
      </c>
    </row>
    <row r="146" spans="1:34" s="4" customFormat="1" ht="56.25" customHeight="1">
      <c r="A146" s="8"/>
      <c r="B146" s="8"/>
      <c r="C146" s="50"/>
      <c r="D146" s="92"/>
      <c r="E146" s="93"/>
      <c r="F146" s="93"/>
      <c r="G146" s="93"/>
      <c r="H146" s="30" t="s">
        <v>1</v>
      </c>
      <c r="I146" s="56">
        <v>46023.482662037037</v>
      </c>
      <c r="J146" s="57">
        <v>46387.482731481483</v>
      </c>
      <c r="K146" s="62">
        <f>K223*0.63*36.77+K223*0.37*38.87+0.342*2165.72+0.201*2177.41</f>
        <v>1380.3009629999999</v>
      </c>
      <c r="L146" s="55" t="s">
        <v>22</v>
      </c>
      <c r="M146" s="59"/>
      <c r="N146" s="60"/>
      <c r="O146" s="5"/>
      <c r="P146" s="5"/>
      <c r="AH146" s="4">
        <v>0</v>
      </c>
    </row>
    <row r="147" spans="1:34" s="4" customFormat="1" ht="56.25" customHeight="1">
      <c r="A147" s="8"/>
      <c r="B147" s="8"/>
      <c r="C147" s="50"/>
      <c r="D147" s="92"/>
      <c r="E147" s="93"/>
      <c r="F147" s="93"/>
      <c r="G147" s="93"/>
      <c r="H147" s="30" t="s">
        <v>1</v>
      </c>
      <c r="I147" s="56">
        <v>46388.482847222222</v>
      </c>
      <c r="J147" s="57">
        <v>46752.482916666668</v>
      </c>
      <c r="K147" s="62">
        <f>K224*0.63*38.87+K222*0.37*41.08+0.342*2177.41+0.201*2065.35</f>
        <v>1373.2897083</v>
      </c>
      <c r="L147" s="55" t="s">
        <v>22</v>
      </c>
      <c r="M147" s="59"/>
      <c r="N147" s="60"/>
      <c r="O147" s="5"/>
      <c r="P147" s="5"/>
      <c r="AH147" s="4">
        <v>0</v>
      </c>
    </row>
    <row r="148" spans="1:34" s="4" customFormat="1" ht="56.25" customHeight="1">
      <c r="A148" s="8"/>
      <c r="B148" s="8"/>
      <c r="C148" s="50"/>
      <c r="D148" s="92"/>
      <c r="E148" s="93"/>
      <c r="F148" s="93"/>
      <c r="G148" s="93"/>
      <c r="H148" s="30" t="s">
        <v>1</v>
      </c>
      <c r="I148" s="56">
        <v>46753.48300925926</v>
      </c>
      <c r="J148" s="57">
        <v>47118.483090277776</v>
      </c>
      <c r="K148" s="62">
        <f>K225*0.63*41.08+K282*0.37*43.43+0.342*2065.35+0.201*2325.62</f>
        <v>1313.0099915999999</v>
      </c>
      <c r="L148" s="55" t="s">
        <v>22</v>
      </c>
      <c r="M148" s="59"/>
      <c r="N148" s="60"/>
      <c r="O148" s="5"/>
      <c r="P148" s="5"/>
      <c r="AH148" s="4">
        <v>0</v>
      </c>
    </row>
    <row r="149" spans="1:34" s="4" customFormat="1" ht="56.25" customHeight="1">
      <c r="A149" s="8"/>
      <c r="B149" s="8"/>
      <c r="C149" s="50"/>
      <c r="D149" s="92"/>
      <c r="E149" s="93"/>
      <c r="F149" s="93"/>
      <c r="G149" s="93"/>
      <c r="H149" s="30" t="s">
        <v>1</v>
      </c>
      <c r="I149" s="56">
        <v>47119.564976851849</v>
      </c>
      <c r="J149" s="57">
        <v>47483.565069444441</v>
      </c>
      <c r="K149" s="62">
        <f>K226*0.63*43.43+K222*0.37*45.9+0.342*2325.62+0.201*2418.65</f>
        <v>1520.0365280999999</v>
      </c>
      <c r="L149" s="55" t="s">
        <v>22</v>
      </c>
      <c r="M149" s="59"/>
      <c r="N149" s="60"/>
      <c r="O149" s="5"/>
      <c r="P149" s="5"/>
      <c r="AH149" s="4">
        <v>0</v>
      </c>
    </row>
    <row r="150" spans="1:34" s="4" customFormat="1" ht="18.75" customHeight="1">
      <c r="A150" s="8"/>
      <c r="B150" s="8"/>
      <c r="C150" s="50" t="s">
        <v>25</v>
      </c>
      <c r="D150" s="89"/>
      <c r="E150" s="85"/>
      <c r="F150" s="87"/>
      <c r="G150" s="54"/>
      <c r="H150" s="61"/>
      <c r="I150" s="38" t="s">
        <v>24</v>
      </c>
      <c r="J150" s="39"/>
      <c r="K150" s="61"/>
      <c r="L150" s="40"/>
      <c r="M150" s="99"/>
      <c r="N150" s="60"/>
      <c r="O150" s="5"/>
      <c r="P150" s="5"/>
      <c r="AH150" s="4">
        <v>0</v>
      </c>
    </row>
    <row r="151" spans="1:34" s="4" customFormat="1" ht="18.75" customHeight="1">
      <c r="A151" s="8" t="s">
        <v>58</v>
      </c>
      <c r="B151" s="8" t="s">
        <v>61</v>
      </c>
      <c r="C151" s="50"/>
      <c r="D151" s="92"/>
      <c r="E151" s="93"/>
      <c r="F151" s="93"/>
      <c r="G151" s="54" t="str">
        <f>INDEX(PT_DIFFERENTIATION_NTAR,MATCH(B151,PT_DIFFERENTIATION_NTAR_ID,0))</f>
        <v>Тариф на горячее водоснабжение на территории п.Юность, Лунный</v>
      </c>
      <c r="H151" s="55"/>
      <c r="I151" s="56">
        <v>45658.567326388889</v>
      </c>
      <c r="J151" s="57">
        <v>46022.567418981482</v>
      </c>
      <c r="K151" s="62">
        <f>K228*0.52*51.02+K228*0.48*53.93+1.331*1971.49+1.249*2165.72</f>
        <v>6585.1536651999995</v>
      </c>
      <c r="L151" s="55" t="s">
        <v>22</v>
      </c>
      <c r="M151" s="59"/>
      <c r="N151" s="60"/>
      <c r="O151" s="5"/>
      <c r="P151" s="5"/>
      <c r="AH151" s="4">
        <v>0</v>
      </c>
    </row>
    <row r="152" spans="1:34" s="4" customFormat="1" ht="56.25" customHeight="1">
      <c r="A152" s="8"/>
      <c r="B152" s="8"/>
      <c r="C152" s="50"/>
      <c r="D152" s="92"/>
      <c r="E152" s="93"/>
      <c r="F152" s="93"/>
      <c r="G152" s="93"/>
      <c r="H152" s="30" t="s">
        <v>1</v>
      </c>
      <c r="I152" s="56">
        <v>46023.567546296297</v>
      </c>
      <c r="J152" s="57">
        <v>46387.567650462966</v>
      </c>
      <c r="K152" s="62">
        <f>K229*0.52*53.93+K229*0.48*56.09+1.331*2165.72+1.249*2177.41</f>
        <v>6919.382805199999</v>
      </c>
      <c r="L152" s="55" t="s">
        <v>22</v>
      </c>
      <c r="M152" s="59"/>
      <c r="N152" s="60"/>
      <c r="O152" s="5"/>
      <c r="P152" s="5"/>
      <c r="AH152" s="4">
        <v>0</v>
      </c>
    </row>
    <row r="153" spans="1:34" s="4" customFormat="1" ht="56.25" customHeight="1">
      <c r="A153" s="8"/>
      <c r="B153" s="8"/>
      <c r="C153" s="50"/>
      <c r="D153" s="92"/>
      <c r="E153" s="93"/>
      <c r="F153" s="93"/>
      <c r="G153" s="93"/>
      <c r="H153" s="30" t="s">
        <v>1</v>
      </c>
      <c r="I153" s="56">
        <v>46388.567835648151</v>
      </c>
      <c r="J153" s="57">
        <v>46752.56790509259</v>
      </c>
      <c r="K153" s="62">
        <f>K230*0.52*56.09+K230*0.48*58.33+1.331*2177.41+1.249*2065.35</f>
        <v>6847.6617127999998</v>
      </c>
      <c r="L153" s="55" t="s">
        <v>22</v>
      </c>
      <c r="M153" s="59"/>
      <c r="N153" s="60"/>
      <c r="O153" s="5"/>
      <c r="P153" s="5"/>
      <c r="AH153" s="4">
        <v>0</v>
      </c>
    </row>
    <row r="154" spans="1:34" s="4" customFormat="1" ht="56.25" customHeight="1">
      <c r="A154" s="8"/>
      <c r="B154" s="8"/>
      <c r="C154" s="50"/>
      <c r="D154" s="92"/>
      <c r="E154" s="93"/>
      <c r="F154" s="93"/>
      <c r="G154" s="93"/>
      <c r="H154" s="30" t="s">
        <v>1</v>
      </c>
      <c r="I154" s="56">
        <v>46753.568020833336</v>
      </c>
      <c r="J154" s="57">
        <v>47118.568101851852</v>
      </c>
      <c r="K154" s="62">
        <f>K231*0.52*58.33+K231*0.48*60.66+1.331*2065.35+1.249*2325.62</f>
        <v>7078.3016876000002</v>
      </c>
      <c r="L154" s="55" t="s">
        <v>22</v>
      </c>
      <c r="M154" s="59"/>
      <c r="N154" s="60"/>
      <c r="O154" s="5"/>
      <c r="P154" s="5"/>
      <c r="AH154" s="4">
        <v>0</v>
      </c>
    </row>
    <row r="155" spans="1:34" s="4" customFormat="1" ht="56.25" customHeight="1">
      <c r="A155" s="8"/>
      <c r="B155" s="8"/>
      <c r="C155" s="50"/>
      <c r="D155" s="92"/>
      <c r="E155" s="93"/>
      <c r="F155" s="93"/>
      <c r="G155" s="93"/>
      <c r="H155" s="30" t="s">
        <v>1</v>
      </c>
      <c r="I155" s="56">
        <v>47119.568287037036</v>
      </c>
      <c r="J155" s="57">
        <v>47483.568368055552</v>
      </c>
      <c r="K155" s="62">
        <f>K232*0.52*60.66+K232*0.48*63.09+1.331*2325.62+1.249*2418.65</f>
        <v>7597.9019196000008</v>
      </c>
      <c r="L155" s="55" t="s">
        <v>22</v>
      </c>
      <c r="M155" s="59"/>
      <c r="N155" s="60"/>
      <c r="O155" s="5"/>
      <c r="P155" s="5"/>
      <c r="AH155" s="4">
        <v>0</v>
      </c>
    </row>
    <row r="156" spans="1:34" s="4" customFormat="1" ht="18.75" customHeight="1">
      <c r="A156" s="8"/>
      <c r="B156" s="8"/>
      <c r="C156" s="50" t="s">
        <v>25</v>
      </c>
      <c r="D156" s="92"/>
      <c r="E156" s="93"/>
      <c r="F156" s="93"/>
      <c r="G156" s="54"/>
      <c r="H156" s="61"/>
      <c r="I156" s="38" t="s">
        <v>24</v>
      </c>
      <c r="J156" s="39"/>
      <c r="K156" s="61"/>
      <c r="L156" s="40"/>
      <c r="M156" s="59"/>
      <c r="N156" s="60"/>
      <c r="O156" s="5"/>
      <c r="P156" s="5"/>
      <c r="AH156" s="4">
        <v>0</v>
      </c>
    </row>
    <row r="157" spans="1:34" s="4" customFormat="1" ht="18.75" customHeight="1">
      <c r="A157" s="8" t="s">
        <v>58</v>
      </c>
      <c r="B157" s="8" t="s">
        <v>62</v>
      </c>
      <c r="C157" s="50"/>
      <c r="D157" s="92"/>
      <c r="E157" s="93"/>
      <c r="F157" s="93"/>
      <c r="G157" s="54" t="str">
        <f>INDEX(PT_DIFFERENTIATION_NTAR,MATCH(B157,PT_DIFFERENTIATION_NTAR_ID,0))</f>
        <v>Тариф на горячее водоснабжение на территории п.Снежный</v>
      </c>
      <c r="H157" s="55"/>
      <c r="I157" s="56">
        <v>45658.568541666667</v>
      </c>
      <c r="J157" s="57">
        <v>46022.568622685183</v>
      </c>
      <c r="K157" s="62">
        <f>K234*0.49*51.02+K234*0.51*53.93+0.59*1971.49+0.6*2165.72</f>
        <v>3230.6935788999999</v>
      </c>
      <c r="L157" s="55" t="s">
        <v>22</v>
      </c>
      <c r="M157" s="59"/>
      <c r="N157" s="60"/>
      <c r="O157" s="5"/>
      <c r="P157" s="5"/>
      <c r="AH157" s="4">
        <v>0</v>
      </c>
    </row>
    <row r="158" spans="1:34" s="4" customFormat="1" ht="56.25" customHeight="1">
      <c r="A158" s="8"/>
      <c r="B158" s="8"/>
      <c r="C158" s="50"/>
      <c r="D158" s="92"/>
      <c r="E158" s="93"/>
      <c r="F158" s="93"/>
      <c r="G158" s="93"/>
      <c r="H158" s="30" t="s">
        <v>1</v>
      </c>
      <c r="I158" s="56">
        <v>46023.568738425929</v>
      </c>
      <c r="J158" s="57">
        <v>46387.568819444445</v>
      </c>
      <c r="K158" s="62">
        <f>K235*0.49*53.93+K235*0.51*56.09+0.59*2165.72+0.6*2177.41</f>
        <v>3389.2780763999999</v>
      </c>
      <c r="L158" s="55" t="s">
        <v>22</v>
      </c>
      <c r="M158" s="59"/>
      <c r="N158" s="60"/>
      <c r="O158" s="5"/>
      <c r="P158" s="5"/>
      <c r="AH158" s="4">
        <v>0</v>
      </c>
    </row>
    <row r="159" spans="1:34" s="4" customFormat="1" ht="56.25" customHeight="1">
      <c r="A159" s="8"/>
      <c r="B159" s="8"/>
      <c r="C159" s="50"/>
      <c r="D159" s="92"/>
      <c r="E159" s="93"/>
      <c r="F159" s="93"/>
      <c r="G159" s="93"/>
      <c r="H159" s="30" t="s">
        <v>1</v>
      </c>
      <c r="I159" s="56">
        <v>46388.568935185183</v>
      </c>
      <c r="J159" s="57">
        <v>46752.569004629629</v>
      </c>
      <c r="K159" s="62">
        <f>K236*0.49*56.09+K236*0.51*58.33+0.59*2177.41+0.6*2065.35</f>
        <v>3361.1346795999998</v>
      </c>
      <c r="L159" s="55" t="s">
        <v>22</v>
      </c>
      <c r="M159" s="59"/>
      <c r="N159" s="60"/>
      <c r="O159" s="5"/>
      <c r="P159" s="5"/>
      <c r="AH159" s="4">
        <v>0</v>
      </c>
    </row>
    <row r="160" spans="1:34" s="4" customFormat="1" ht="56.25" customHeight="1">
      <c r="A160" s="8"/>
      <c r="B160" s="8"/>
      <c r="C160" s="50"/>
      <c r="D160" s="92"/>
      <c r="E160" s="93"/>
      <c r="F160" s="93"/>
      <c r="G160" s="93"/>
      <c r="H160" s="30" t="s">
        <v>1</v>
      </c>
      <c r="I160" s="56">
        <v>46753.569143518522</v>
      </c>
      <c r="J160" s="57">
        <v>47118.569212962961</v>
      </c>
      <c r="K160" s="62">
        <f>K237*0.49*58.33+K237*0.51*60.66+0.59*2065.35+0.6*2325.62</f>
        <v>3484.6217106999998</v>
      </c>
      <c r="L160" s="55" t="s">
        <v>22</v>
      </c>
      <c r="M160" s="59"/>
      <c r="N160" s="60"/>
      <c r="O160" s="5"/>
      <c r="P160" s="5"/>
      <c r="AH160" s="4">
        <v>0</v>
      </c>
    </row>
    <row r="161" spans="1:34" s="4" customFormat="1" ht="56.25" customHeight="1">
      <c r="A161" s="8"/>
      <c r="B161" s="8"/>
      <c r="C161" s="50"/>
      <c r="D161" s="92"/>
      <c r="E161" s="93"/>
      <c r="F161" s="93"/>
      <c r="G161" s="93"/>
      <c r="H161" s="30" t="s">
        <v>1</v>
      </c>
      <c r="I161" s="56">
        <v>47119.569351851853</v>
      </c>
      <c r="J161" s="57">
        <v>47483.569432870368</v>
      </c>
      <c r="K161" s="62">
        <f>K238*0.49*60.66+K238*0.51*63.09+0.59*2325.62+0.6*2418.65</f>
        <v>3728.8306596999996</v>
      </c>
      <c r="L161" s="55" t="s">
        <v>22</v>
      </c>
      <c r="M161" s="59"/>
      <c r="N161" s="60"/>
      <c r="O161" s="5"/>
      <c r="P161" s="5"/>
      <c r="AH161" s="4">
        <v>0</v>
      </c>
    </row>
    <row r="162" spans="1:34" s="4" customFormat="1" ht="18.75" customHeight="1">
      <c r="A162" s="8"/>
      <c r="B162" s="8"/>
      <c r="C162" s="50" t="s">
        <v>25</v>
      </c>
      <c r="D162" s="92"/>
      <c r="E162" s="93"/>
      <c r="F162" s="93"/>
      <c r="G162" s="54"/>
      <c r="H162" s="61"/>
      <c r="I162" s="38" t="s">
        <v>24</v>
      </c>
      <c r="J162" s="39"/>
      <c r="K162" s="61"/>
      <c r="L162" s="40"/>
      <c r="M162" s="59"/>
      <c r="N162" s="60"/>
      <c r="O162" s="5"/>
      <c r="P162" s="5"/>
      <c r="AH162" s="4">
        <v>0</v>
      </c>
    </row>
    <row r="163" spans="1:34" s="4" customFormat="1" ht="0.75" customHeight="1">
      <c r="A163" s="8"/>
      <c r="B163" s="8"/>
      <c r="C163" s="50" t="s">
        <v>76</v>
      </c>
      <c r="D163" s="89"/>
      <c r="E163" s="85"/>
      <c r="F163" s="87"/>
      <c r="G163" s="88"/>
      <c r="H163" s="61"/>
      <c r="I163" s="38"/>
      <c r="J163" s="39"/>
      <c r="K163" s="61"/>
      <c r="L163" s="40"/>
      <c r="M163" s="99"/>
      <c r="N163" s="60"/>
      <c r="O163" s="5"/>
      <c r="P163" s="5"/>
      <c r="AH163" s="4">
        <v>0</v>
      </c>
    </row>
    <row r="164" spans="1:34" s="4" customFormat="1" ht="18.75" hidden="1" customHeight="1">
      <c r="A164" s="8" t="s">
        <v>63</v>
      </c>
      <c r="B164" s="8" t="s">
        <v>64</v>
      </c>
      <c r="C164" s="50"/>
      <c r="D164" s="89"/>
      <c r="E164" s="85"/>
      <c r="F164" s="87" t="str">
        <f>INDEX(PT_DIFFERENTIATION_VTAR,MATCH(A164,PT_DIFFERENTIATION_VTAR_ID,0))</f>
        <v>Тариф на транспортировку горячей воды</v>
      </c>
      <c r="G164" s="54" t="str">
        <f>INDEX(PT_DIFFERENTIATION_NTAR,MATCH(B164,PT_DIFFERENTIATION_NTAR_ID,0))</f>
        <v/>
      </c>
      <c r="H164" s="55"/>
      <c r="I164" s="56"/>
      <c r="J164" s="57"/>
      <c r="K164" s="62"/>
      <c r="L164" s="55" t="s">
        <v>22</v>
      </c>
      <c r="M164" s="99"/>
      <c r="N164" s="60"/>
      <c r="O164" s="5"/>
      <c r="P164" s="5"/>
      <c r="AH164" s="4">
        <v>0</v>
      </c>
    </row>
    <row r="165" spans="1:34" s="4" customFormat="1" ht="18.75" hidden="1" customHeight="1">
      <c r="A165" s="8"/>
      <c r="B165" s="8"/>
      <c r="C165" s="50" t="s">
        <v>25</v>
      </c>
      <c r="D165" s="89"/>
      <c r="E165" s="85"/>
      <c r="F165" s="87"/>
      <c r="G165" s="54"/>
      <c r="H165" s="61"/>
      <c r="I165" s="38" t="s">
        <v>24</v>
      </c>
      <c r="J165" s="39"/>
      <c r="K165" s="61"/>
      <c r="L165" s="40"/>
      <c r="M165" s="99"/>
      <c r="N165" s="60"/>
      <c r="O165" s="5"/>
      <c r="P165" s="5"/>
      <c r="AH165" s="4">
        <v>0</v>
      </c>
    </row>
    <row r="166" spans="1:34" s="4" customFormat="1" ht="0.75" hidden="1" customHeight="1">
      <c r="A166" s="8"/>
      <c r="B166" s="8"/>
      <c r="C166" s="50" t="s">
        <v>76</v>
      </c>
      <c r="D166" s="89"/>
      <c r="E166" s="85"/>
      <c r="F166" s="87"/>
      <c r="G166" s="88"/>
      <c r="H166" s="61"/>
      <c r="I166" s="38"/>
      <c r="J166" s="39"/>
      <c r="K166" s="61"/>
      <c r="L166" s="40"/>
      <c r="M166" s="99"/>
      <c r="N166" s="60"/>
      <c r="O166" s="5"/>
      <c r="P166" s="5"/>
      <c r="AH166" s="4">
        <v>0</v>
      </c>
    </row>
    <row r="167" spans="1:34" s="4" customFormat="1" ht="18.75" hidden="1" customHeight="1">
      <c r="A167" s="8" t="s">
        <v>65</v>
      </c>
      <c r="B167" s="8" t="s">
        <v>66</v>
      </c>
      <c r="C167" s="50"/>
      <c r="D167" s="89"/>
      <c r="E167" s="85"/>
      <c r="F167" s="87" t="str">
        <f>INDEX(PT_DIFFERENTIATION_VTAR,MATCH(A167,PT_DIFFERENTIATION_VTAR_ID,0))</f>
        <v>Тариф на подключение (технологическое присоединение) к централизованной системе горячего водоснабжения</v>
      </c>
      <c r="G167" s="54" t="str">
        <f>INDEX(PT_DIFFERENTIATION_NTAR,MATCH(B167,PT_DIFFERENTIATION_NTAR_ID,0))</f>
        <v/>
      </c>
      <c r="H167" s="55"/>
      <c r="I167" s="56"/>
      <c r="J167" s="57"/>
      <c r="K167" s="62"/>
      <c r="L167" s="55" t="s">
        <v>22</v>
      </c>
      <c r="M167" s="99"/>
      <c r="N167" s="60"/>
      <c r="O167" s="5"/>
      <c r="P167" s="5"/>
      <c r="AH167" s="4">
        <v>0</v>
      </c>
    </row>
    <row r="168" spans="1:34" s="4" customFormat="1" ht="18.75" hidden="1" customHeight="1">
      <c r="A168" s="8"/>
      <c r="B168" s="8"/>
      <c r="C168" s="50" t="s">
        <v>25</v>
      </c>
      <c r="D168" s="89"/>
      <c r="E168" s="85"/>
      <c r="F168" s="87"/>
      <c r="G168" s="54"/>
      <c r="H168" s="61"/>
      <c r="I168" s="38" t="s">
        <v>24</v>
      </c>
      <c r="J168" s="39"/>
      <c r="K168" s="61"/>
      <c r="L168" s="40"/>
      <c r="M168" s="99"/>
      <c r="N168" s="60"/>
      <c r="O168" s="5"/>
      <c r="P168" s="5"/>
      <c r="AH168" s="4">
        <v>0</v>
      </c>
    </row>
    <row r="169" spans="1:34" s="4" customFormat="1" ht="0.75" hidden="1" customHeight="1">
      <c r="A169" s="8"/>
      <c r="B169" s="8"/>
      <c r="C169" s="50" t="s">
        <v>76</v>
      </c>
      <c r="D169" s="89"/>
      <c r="E169" s="85"/>
      <c r="F169" s="87"/>
      <c r="G169" s="88"/>
      <c r="H169" s="61"/>
      <c r="I169" s="38"/>
      <c r="J169" s="39"/>
      <c r="K169" s="61"/>
      <c r="L169" s="40"/>
      <c r="M169" s="99"/>
      <c r="N169" s="60"/>
      <c r="O169" s="5"/>
      <c r="P169" s="5"/>
      <c r="AH169" s="4">
        <v>0</v>
      </c>
    </row>
    <row r="170" spans="1:34" s="4" customFormat="1" ht="18.75" hidden="1" customHeight="1">
      <c r="A170" s="8" t="s">
        <v>67</v>
      </c>
      <c r="B170" s="8" t="s">
        <v>68</v>
      </c>
      <c r="C170" s="50"/>
      <c r="D170" s="89"/>
      <c r="E170" s="85"/>
      <c r="F170" s="87" t="str">
        <f>INDEX(PT_DIFFERENTIATION_VTAR,MATCH(A170,PT_DIFFERENTIATION_VTAR_ID,0))</f>
        <v>Тариф на водоотведение</v>
      </c>
      <c r="G170" s="54" t="str">
        <f>INDEX(PT_DIFFERENTIATION_NTAR,MATCH(B170,PT_DIFFERENTIATION_NTAR_ID,0))</f>
        <v/>
      </c>
      <c r="H170" s="55"/>
      <c r="I170" s="56"/>
      <c r="J170" s="57"/>
      <c r="K170" s="62"/>
      <c r="L170" s="55" t="s">
        <v>22</v>
      </c>
      <c r="M170" s="99"/>
      <c r="N170" s="60"/>
      <c r="O170" s="5"/>
      <c r="P170" s="5"/>
      <c r="AH170" s="4">
        <v>0</v>
      </c>
    </row>
    <row r="171" spans="1:34" s="4" customFormat="1" ht="18.75" hidden="1" customHeight="1">
      <c r="A171" s="8"/>
      <c r="B171" s="8"/>
      <c r="C171" s="50" t="s">
        <v>25</v>
      </c>
      <c r="D171" s="89"/>
      <c r="E171" s="85"/>
      <c r="F171" s="87"/>
      <c r="G171" s="54"/>
      <c r="H171" s="61"/>
      <c r="I171" s="38" t="s">
        <v>24</v>
      </c>
      <c r="J171" s="39"/>
      <c r="K171" s="61"/>
      <c r="L171" s="40"/>
      <c r="M171" s="99"/>
      <c r="N171" s="60"/>
      <c r="O171" s="5"/>
      <c r="P171" s="5"/>
      <c r="AH171" s="4">
        <v>0</v>
      </c>
    </row>
    <row r="172" spans="1:34" s="4" customFormat="1" ht="0.75" hidden="1" customHeight="1">
      <c r="A172" s="8"/>
      <c r="B172" s="8"/>
      <c r="C172" s="50" t="s">
        <v>76</v>
      </c>
      <c r="D172" s="89"/>
      <c r="E172" s="85"/>
      <c r="F172" s="87"/>
      <c r="G172" s="88"/>
      <c r="H172" s="61"/>
      <c r="I172" s="38"/>
      <c r="J172" s="39"/>
      <c r="K172" s="61"/>
      <c r="L172" s="40"/>
      <c r="M172" s="99"/>
      <c r="N172" s="60"/>
      <c r="O172" s="5"/>
      <c r="P172" s="5"/>
      <c r="AH172" s="4">
        <v>0</v>
      </c>
    </row>
    <row r="173" spans="1:34" s="4" customFormat="1" ht="18.75" hidden="1" customHeight="1">
      <c r="A173" s="8" t="s">
        <v>69</v>
      </c>
      <c r="B173" s="8" t="s">
        <v>70</v>
      </c>
      <c r="C173" s="50"/>
      <c r="D173" s="89"/>
      <c r="E173" s="85"/>
      <c r="F173" s="87" t="str">
        <f>INDEX(PT_DIFFERENTIATION_VTAR,MATCH(A173,PT_DIFFERENTIATION_VTAR_ID,0))</f>
        <v>Тариф на транспортировку сточных вод</v>
      </c>
      <c r="G173" s="54" t="str">
        <f>INDEX(PT_DIFFERENTIATION_NTAR,MATCH(B173,PT_DIFFERENTIATION_NTAR_ID,0))</f>
        <v/>
      </c>
      <c r="H173" s="55"/>
      <c r="I173" s="56"/>
      <c r="J173" s="57"/>
      <c r="K173" s="62"/>
      <c r="L173" s="55" t="s">
        <v>22</v>
      </c>
      <c r="M173" s="99"/>
      <c r="N173" s="60"/>
      <c r="O173" s="5"/>
      <c r="P173" s="5"/>
      <c r="AH173" s="4">
        <v>0</v>
      </c>
    </row>
    <row r="174" spans="1:34" s="4" customFormat="1" ht="18.75" hidden="1" customHeight="1">
      <c r="A174" s="8"/>
      <c r="B174" s="8"/>
      <c r="C174" s="50" t="s">
        <v>25</v>
      </c>
      <c r="D174" s="89"/>
      <c r="E174" s="85"/>
      <c r="F174" s="87"/>
      <c r="G174" s="54"/>
      <c r="H174" s="61"/>
      <c r="I174" s="38" t="s">
        <v>24</v>
      </c>
      <c r="J174" s="39"/>
      <c r="K174" s="61"/>
      <c r="L174" s="40"/>
      <c r="M174" s="99"/>
      <c r="N174" s="60"/>
      <c r="O174" s="5"/>
      <c r="P174" s="5"/>
      <c r="AH174" s="4">
        <v>0</v>
      </c>
    </row>
    <row r="175" spans="1:34" s="4" customFormat="1" ht="0.75" hidden="1" customHeight="1">
      <c r="A175" s="8"/>
      <c r="B175" s="8"/>
      <c r="C175" s="50" t="s">
        <v>76</v>
      </c>
      <c r="D175" s="89"/>
      <c r="E175" s="85"/>
      <c r="F175" s="87"/>
      <c r="G175" s="88"/>
      <c r="H175" s="61"/>
      <c r="I175" s="38"/>
      <c r="J175" s="39"/>
      <c r="K175" s="61"/>
      <c r="L175" s="40"/>
      <c r="M175" s="99"/>
      <c r="N175" s="60"/>
      <c r="O175" s="5"/>
      <c r="P175" s="5"/>
      <c r="AH175" s="4">
        <v>0</v>
      </c>
    </row>
    <row r="176" spans="1:34" s="4" customFormat="1" ht="18.75" hidden="1" customHeight="1">
      <c r="A176" s="8" t="s">
        <v>71</v>
      </c>
      <c r="B176" s="8" t="s">
        <v>72</v>
      </c>
      <c r="C176" s="50"/>
      <c r="D176" s="89"/>
      <c r="E176" s="85"/>
      <c r="F176" s="87" t="str">
        <f>INDEX(PT_DIFFERENTIATION_VTAR,MATCH(A176,PT_DIFFERENTIATION_VTAR_ID,0))</f>
        <v>Тариф на подключение (технологическое присоединение) к централизованной системе водоотведения</v>
      </c>
      <c r="G176" s="54" t="str">
        <f>INDEX(PT_DIFFERENTIATION_NTAR,MATCH(B176,PT_DIFFERENTIATION_NTAR_ID,0))</f>
        <v/>
      </c>
      <c r="H176" s="55"/>
      <c r="I176" s="56"/>
      <c r="J176" s="57"/>
      <c r="K176" s="62"/>
      <c r="L176" s="55" t="s">
        <v>22</v>
      </c>
      <c r="M176" s="99"/>
      <c r="N176" s="60"/>
      <c r="O176" s="5"/>
      <c r="P176" s="5"/>
      <c r="AH176" s="4">
        <v>0</v>
      </c>
    </row>
    <row r="177" spans="1:34" s="4" customFormat="1" ht="18.75" hidden="1" customHeight="1">
      <c r="A177" s="8"/>
      <c r="B177" s="8"/>
      <c r="C177" s="50" t="s">
        <v>25</v>
      </c>
      <c r="D177" s="89"/>
      <c r="E177" s="85"/>
      <c r="F177" s="87"/>
      <c r="G177" s="54"/>
      <c r="H177" s="61"/>
      <c r="I177" s="38" t="s">
        <v>24</v>
      </c>
      <c r="J177" s="39"/>
      <c r="K177" s="61"/>
      <c r="L177" s="40"/>
      <c r="M177" s="99"/>
      <c r="N177" s="60"/>
      <c r="O177" s="5"/>
      <c r="P177" s="5"/>
      <c r="AH177" s="4">
        <v>0</v>
      </c>
    </row>
    <row r="178" spans="1:34" s="4" customFormat="1" ht="1.1499999999999999" customHeight="1">
      <c r="A178" s="8"/>
      <c r="B178" s="8"/>
      <c r="C178" s="50" t="s">
        <v>76</v>
      </c>
      <c r="D178" s="89"/>
      <c r="E178" s="85"/>
      <c r="F178" s="87"/>
      <c r="G178" s="88"/>
      <c r="H178" s="61"/>
      <c r="I178" s="38"/>
      <c r="J178" s="39"/>
      <c r="K178" s="61"/>
      <c r="L178" s="40"/>
      <c r="M178" s="99"/>
      <c r="N178" s="60"/>
      <c r="O178" s="5"/>
      <c r="P178" s="5"/>
      <c r="AH178" s="4">
        <v>1</v>
      </c>
    </row>
    <row r="179" spans="1:34" ht="19.899999999999999" customHeight="1">
      <c r="A179" s="8"/>
      <c r="B179" s="8"/>
      <c r="D179" s="14"/>
      <c r="E179" s="10" t="s">
        <v>16</v>
      </c>
      <c r="F179" s="82"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отпущенной в сеть горячей воды</v>
      </c>
      <c r="G179" s="82"/>
      <c r="H179" s="82"/>
      <c r="I179" s="82"/>
      <c r="J179" s="82"/>
      <c r="K179" s="82"/>
      <c r="L179" s="82"/>
      <c r="M179" s="95"/>
      <c r="N179" s="60"/>
      <c r="AH179" s="4">
        <v>19</v>
      </c>
    </row>
    <row r="180" spans="1:34" s="4" customFormat="1" ht="60.75" hidden="1" customHeight="1">
      <c r="A180" s="8" t="s">
        <v>20</v>
      </c>
      <c r="B180" s="8" t="s">
        <v>21</v>
      </c>
      <c r="C180" s="50"/>
      <c r="D180" s="89"/>
      <c r="E180" s="85"/>
      <c r="F180" s="87" t="str">
        <f>INDEX(PT_DIFFERENTIATION_VTAR,MATCH(A180,PT_DIFFERENTIATION_VTAR_ID,0))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180" s="54" t="str">
        <f>INDEX(PT_DIFFERENTIATION_NTAR,MATCH(B180,PT_DIFFERENTIATION_NTAR_ID,0))</f>
        <v/>
      </c>
      <c r="H180" s="55"/>
      <c r="I180" s="56"/>
      <c r="J180" s="57"/>
      <c r="K180" s="62"/>
      <c r="L180" s="55" t="s">
        <v>22</v>
      </c>
      <c r="M180"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годового объема отпущенной потребителям воды указывается в колонке «Информация» в тыс. куб. м.
В случае дифференциации отпущенной потребителям воды по видам тарифов и (или) по срокам действия тарифов информация указывается в отдельных строках.</v>
      </c>
      <c r="N180" s="60"/>
      <c r="O180" s="5"/>
      <c r="P180" s="5"/>
      <c r="AH180" s="4">
        <v>0</v>
      </c>
    </row>
    <row r="181" spans="1:34" s="4" customFormat="1" ht="18.75" hidden="1" customHeight="1">
      <c r="A181" s="8"/>
      <c r="B181" s="8"/>
      <c r="C181" s="50" t="s">
        <v>25</v>
      </c>
      <c r="D181" s="89"/>
      <c r="E181" s="85"/>
      <c r="F181" s="87"/>
      <c r="G181" s="54"/>
      <c r="H181" s="61"/>
      <c r="I181" s="38" t="s">
        <v>24</v>
      </c>
      <c r="J181" s="39"/>
      <c r="K181" s="61"/>
      <c r="L181" s="40"/>
      <c r="M181" s="34"/>
      <c r="N181" s="60"/>
      <c r="O181" s="5"/>
      <c r="P181" s="5"/>
      <c r="AH181" s="4">
        <v>0</v>
      </c>
    </row>
    <row r="182" spans="1:34" s="4" customFormat="1" ht="0.75" hidden="1" customHeight="1">
      <c r="A182" s="8"/>
      <c r="B182" s="8"/>
      <c r="C182" s="50" t="s">
        <v>76</v>
      </c>
      <c r="D182" s="89"/>
      <c r="E182" s="85"/>
      <c r="F182" s="87"/>
      <c r="G182" s="88"/>
      <c r="H182" s="61"/>
      <c r="I182" s="38"/>
      <c r="J182" s="39"/>
      <c r="K182" s="61"/>
      <c r="L182" s="40"/>
      <c r="M182" s="34"/>
      <c r="N182" s="60"/>
      <c r="O182" s="5"/>
      <c r="P182" s="5"/>
      <c r="AH182" s="4">
        <v>0</v>
      </c>
    </row>
    <row r="183" spans="1:34" s="4" customFormat="1" ht="45" hidden="1" customHeight="1">
      <c r="A183" s="8" t="s">
        <v>32</v>
      </c>
      <c r="B183" s="8" t="s">
        <v>33</v>
      </c>
      <c r="C183" s="50"/>
      <c r="D183" s="89"/>
      <c r="E183" s="85"/>
      <c r="F183" s="87" t="str">
        <f>INDEX(PT_DIFFERENTIATION_VTAR,MATCH(A183,PT_DIFFERENTIATION_VTAR_ID,0))</f>
        <v/>
      </c>
      <c r="G183" s="54" t="str">
        <f>INDEX(PT_DIFFERENTIATION_NTAR,MATCH(B183,PT_DIFFERENTIATION_NTAR_ID,0))</f>
        <v/>
      </c>
      <c r="H183" s="55"/>
      <c r="I183" s="56"/>
      <c r="J183" s="57"/>
      <c r="K183" s="62"/>
      <c r="L183" s="55" t="s">
        <v>22</v>
      </c>
      <c r="M183" s="41"/>
      <c r="N183" s="60"/>
      <c r="O183" s="5"/>
      <c r="P183" s="5"/>
      <c r="AH183" s="4">
        <v>0</v>
      </c>
    </row>
    <row r="184" spans="1:34" s="4" customFormat="1" ht="18.75" hidden="1" customHeight="1">
      <c r="A184" s="8"/>
      <c r="B184" s="8"/>
      <c r="C184" s="50" t="s">
        <v>25</v>
      </c>
      <c r="D184" s="89"/>
      <c r="E184" s="85"/>
      <c r="F184" s="87"/>
      <c r="G184" s="54"/>
      <c r="H184" s="61"/>
      <c r="I184" s="38" t="s">
        <v>24</v>
      </c>
      <c r="J184" s="39"/>
      <c r="K184" s="61"/>
      <c r="L184" s="40"/>
      <c r="M184" s="98"/>
      <c r="N184" s="60"/>
      <c r="O184" s="5"/>
      <c r="P184" s="5"/>
      <c r="AH184" s="4">
        <v>0</v>
      </c>
    </row>
    <row r="185" spans="1:34" s="4" customFormat="1" ht="0.75" hidden="1" customHeight="1">
      <c r="A185" s="8"/>
      <c r="B185" s="8"/>
      <c r="C185" s="50" t="s">
        <v>76</v>
      </c>
      <c r="D185" s="89"/>
      <c r="E185" s="85"/>
      <c r="F185" s="87"/>
      <c r="G185" s="88"/>
      <c r="H185" s="61"/>
      <c r="I185" s="38"/>
      <c r="J185" s="39"/>
      <c r="K185" s="61"/>
      <c r="L185" s="40"/>
      <c r="M185" s="99"/>
      <c r="N185" s="60"/>
      <c r="O185" s="5"/>
      <c r="P185" s="5"/>
      <c r="AH185" s="4">
        <v>0</v>
      </c>
    </row>
    <row r="186" spans="1:34" s="4" customFormat="1" ht="45" hidden="1" customHeight="1">
      <c r="A186" s="8" t="s">
        <v>34</v>
      </c>
      <c r="B186" s="8" t="s">
        <v>35</v>
      </c>
      <c r="C186" s="50"/>
      <c r="D186" s="89"/>
      <c r="E186" s="85"/>
      <c r="F186" s="87" t="str">
        <f>INDEX(PT_DIFFERENTIATION_VTAR,MATCH(A186,PT_DIFFERENTIATION_VTAR_ID,0))</f>
        <v>Тарифы на теплоноситель, поставляемый теплоснабжающими организациями потребителям, другим теплоснабжающим организациям</v>
      </c>
      <c r="G186" s="54" t="str">
        <f>INDEX(PT_DIFFERENTIATION_NTAR,MATCH(B186,PT_DIFFERENTIATION_NTAR_ID,0))</f>
        <v/>
      </c>
      <c r="H186" s="55"/>
      <c r="I186" s="56"/>
      <c r="J186" s="57"/>
      <c r="K186" s="62"/>
      <c r="L186" s="55" t="s">
        <v>22</v>
      </c>
      <c r="M186" s="99"/>
      <c r="N186" s="60"/>
      <c r="O186" s="5"/>
      <c r="P186" s="5"/>
      <c r="AH186" s="4">
        <v>0</v>
      </c>
    </row>
    <row r="187" spans="1:34" s="4" customFormat="1" ht="18.75" hidden="1" customHeight="1">
      <c r="A187" s="8"/>
      <c r="B187" s="8"/>
      <c r="C187" s="50" t="s">
        <v>25</v>
      </c>
      <c r="D187" s="89"/>
      <c r="E187" s="85"/>
      <c r="F187" s="87"/>
      <c r="G187" s="54"/>
      <c r="H187" s="61"/>
      <c r="I187" s="38" t="s">
        <v>24</v>
      </c>
      <c r="J187" s="39"/>
      <c r="K187" s="61"/>
      <c r="L187" s="40"/>
      <c r="M187" s="99"/>
      <c r="N187" s="60"/>
      <c r="O187" s="5"/>
      <c r="P187" s="5"/>
      <c r="AH187" s="4">
        <v>0</v>
      </c>
    </row>
    <row r="188" spans="1:34" s="4" customFormat="1" ht="0.75" hidden="1" customHeight="1">
      <c r="A188" s="8"/>
      <c r="B188" s="8"/>
      <c r="C188" s="50" t="s">
        <v>76</v>
      </c>
      <c r="D188" s="89"/>
      <c r="E188" s="85"/>
      <c r="F188" s="87"/>
      <c r="G188" s="88"/>
      <c r="H188" s="61"/>
      <c r="I188" s="38"/>
      <c r="J188" s="39"/>
      <c r="K188" s="61"/>
      <c r="L188" s="40"/>
      <c r="M188" s="99"/>
      <c r="N188" s="60"/>
      <c r="O188" s="5"/>
      <c r="P188" s="5"/>
      <c r="AH188" s="4">
        <v>0</v>
      </c>
    </row>
    <row r="189" spans="1:34" s="4" customFormat="1" ht="45" hidden="1" customHeight="1">
      <c r="A189" s="8" t="s">
        <v>36</v>
      </c>
      <c r="B189" s="8" t="s">
        <v>37</v>
      </c>
      <c r="C189" s="50"/>
      <c r="D189" s="89"/>
      <c r="E189" s="85"/>
      <c r="F189" s="87" t="str">
        <f>INDEX(PT_DIFFERENTIATION_VTAR,MATCH(A189,PT_DIFFERENTIATION_VTAR_ID,0))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89" s="54" t="str">
        <f>INDEX(PT_DIFFERENTIATION_NTAR,MATCH(B189,PT_DIFFERENTIATION_NTAR_ID,0))</f>
        <v/>
      </c>
      <c r="H189" s="55"/>
      <c r="I189" s="56"/>
      <c r="J189" s="57"/>
      <c r="K189" s="62"/>
      <c r="L189" s="55" t="s">
        <v>22</v>
      </c>
      <c r="M189" s="99"/>
      <c r="N189" s="60"/>
      <c r="O189" s="5"/>
      <c r="P189" s="5"/>
      <c r="AH189" s="4">
        <v>0</v>
      </c>
    </row>
    <row r="190" spans="1:34" s="4" customFormat="1" ht="18.75" hidden="1" customHeight="1">
      <c r="A190" s="8"/>
      <c r="B190" s="8"/>
      <c r="C190" s="50" t="s">
        <v>25</v>
      </c>
      <c r="D190" s="89"/>
      <c r="E190" s="85"/>
      <c r="F190" s="87"/>
      <c r="G190" s="54"/>
      <c r="H190" s="61"/>
      <c r="I190" s="38" t="s">
        <v>24</v>
      </c>
      <c r="J190" s="39"/>
      <c r="K190" s="61"/>
      <c r="L190" s="40"/>
      <c r="M190" s="99"/>
      <c r="N190" s="60"/>
      <c r="O190" s="5"/>
      <c r="P190" s="5"/>
      <c r="AH190" s="4">
        <v>0</v>
      </c>
    </row>
    <row r="191" spans="1:34" s="4" customFormat="1" ht="0.75" hidden="1" customHeight="1">
      <c r="A191" s="8"/>
      <c r="B191" s="8"/>
      <c r="C191" s="50" t="s">
        <v>76</v>
      </c>
      <c r="D191" s="89"/>
      <c r="E191" s="85"/>
      <c r="F191" s="87"/>
      <c r="G191" s="88"/>
      <c r="H191" s="61"/>
      <c r="I191" s="38"/>
      <c r="J191" s="39"/>
      <c r="K191" s="61"/>
      <c r="L191" s="40"/>
      <c r="M191" s="99"/>
      <c r="N191" s="60"/>
      <c r="O191" s="5"/>
      <c r="P191" s="5"/>
      <c r="AH191" s="4">
        <v>0</v>
      </c>
    </row>
    <row r="192" spans="1:34" s="4" customFormat="1" ht="18.75" hidden="1" customHeight="1">
      <c r="A192" s="8" t="s">
        <v>38</v>
      </c>
      <c r="B192" s="8" t="s">
        <v>39</v>
      </c>
      <c r="C192" s="50"/>
      <c r="D192" s="89"/>
      <c r="E192" s="85"/>
      <c r="F192" s="87" t="str">
        <f>INDEX(PT_DIFFERENTIATION_VTAR,MATCH(A192,PT_DIFFERENTIATION_VTAR_ID,0))</f>
        <v>Тарифы на услуги по передаче тепловой энергии</v>
      </c>
      <c r="G192" s="54" t="str">
        <f>INDEX(PT_DIFFERENTIATION_NTAR,MATCH(B192,PT_DIFFERENTIATION_NTAR_ID,0))</f>
        <v/>
      </c>
      <c r="H192" s="55"/>
      <c r="I192" s="56"/>
      <c r="J192" s="57"/>
      <c r="K192" s="62"/>
      <c r="L192" s="55" t="s">
        <v>22</v>
      </c>
      <c r="M192" s="99"/>
      <c r="N192" s="60"/>
      <c r="O192" s="5"/>
      <c r="P192" s="5"/>
      <c r="AH192" s="4">
        <v>0</v>
      </c>
    </row>
    <row r="193" spans="1:34" s="4" customFormat="1" ht="18.75" hidden="1" customHeight="1">
      <c r="A193" s="8"/>
      <c r="B193" s="8"/>
      <c r="C193" s="50" t="s">
        <v>25</v>
      </c>
      <c r="D193" s="89"/>
      <c r="E193" s="85"/>
      <c r="F193" s="87"/>
      <c r="G193" s="54"/>
      <c r="H193" s="61"/>
      <c r="I193" s="38" t="s">
        <v>24</v>
      </c>
      <c r="J193" s="39"/>
      <c r="K193" s="61"/>
      <c r="L193" s="40"/>
      <c r="M193" s="99"/>
      <c r="N193" s="60"/>
      <c r="O193" s="5"/>
      <c r="P193" s="5"/>
      <c r="AH193" s="4">
        <v>0</v>
      </c>
    </row>
    <row r="194" spans="1:34" s="4" customFormat="1" ht="0.75" hidden="1" customHeight="1">
      <c r="A194" s="8"/>
      <c r="B194" s="8"/>
      <c r="C194" s="50" t="s">
        <v>76</v>
      </c>
      <c r="D194" s="89"/>
      <c r="E194" s="85"/>
      <c r="F194" s="87"/>
      <c r="G194" s="88"/>
      <c r="H194" s="61"/>
      <c r="I194" s="38"/>
      <c r="J194" s="39"/>
      <c r="K194" s="61"/>
      <c r="L194" s="40"/>
      <c r="M194" s="99"/>
      <c r="N194" s="60"/>
      <c r="O194" s="5"/>
      <c r="P194" s="5"/>
      <c r="AH194" s="4">
        <v>0</v>
      </c>
    </row>
    <row r="195" spans="1:34" s="4" customFormat="1" ht="18.75" hidden="1" customHeight="1">
      <c r="A195" s="8" t="s">
        <v>40</v>
      </c>
      <c r="B195" s="8" t="s">
        <v>41</v>
      </c>
      <c r="C195" s="50"/>
      <c r="D195" s="89"/>
      <c r="E195" s="85"/>
      <c r="F195" s="87" t="str">
        <f>INDEX(PT_DIFFERENTIATION_VTAR,MATCH(A195,PT_DIFFERENTIATION_VTAR_ID,0))</f>
        <v>Тарифы на услуги по передаче теплоносителя</v>
      </c>
      <c r="G195" s="54" t="str">
        <f>INDEX(PT_DIFFERENTIATION_NTAR,MATCH(B195,PT_DIFFERENTIATION_NTAR_ID,0))</f>
        <v/>
      </c>
      <c r="H195" s="55"/>
      <c r="I195" s="56"/>
      <c r="J195" s="57"/>
      <c r="K195" s="62"/>
      <c r="L195" s="55" t="s">
        <v>22</v>
      </c>
      <c r="M195" s="99"/>
      <c r="N195" s="60"/>
      <c r="O195" s="5"/>
      <c r="P195" s="5"/>
      <c r="AH195" s="4">
        <v>0</v>
      </c>
    </row>
    <row r="196" spans="1:34" s="4" customFormat="1" ht="18.75" hidden="1" customHeight="1">
      <c r="A196" s="8"/>
      <c r="B196" s="8"/>
      <c r="C196" s="50" t="s">
        <v>25</v>
      </c>
      <c r="D196" s="89"/>
      <c r="E196" s="85"/>
      <c r="F196" s="87"/>
      <c r="G196" s="54"/>
      <c r="H196" s="61"/>
      <c r="I196" s="38" t="s">
        <v>24</v>
      </c>
      <c r="J196" s="39"/>
      <c r="K196" s="61"/>
      <c r="L196" s="40"/>
      <c r="M196" s="99"/>
      <c r="N196" s="60"/>
      <c r="O196" s="5"/>
      <c r="P196" s="5"/>
      <c r="AH196" s="4">
        <v>0</v>
      </c>
    </row>
    <row r="197" spans="1:34" s="4" customFormat="1" ht="0.75" hidden="1" customHeight="1">
      <c r="A197" s="8"/>
      <c r="B197" s="8"/>
      <c r="C197" s="50" t="s">
        <v>76</v>
      </c>
      <c r="D197" s="89"/>
      <c r="E197" s="85"/>
      <c r="F197" s="87"/>
      <c r="G197" s="88"/>
      <c r="H197" s="61"/>
      <c r="I197" s="38"/>
      <c r="J197" s="39"/>
      <c r="K197" s="61"/>
      <c r="L197" s="40"/>
      <c r="M197" s="99"/>
      <c r="N197" s="60"/>
      <c r="O197" s="5"/>
      <c r="P197" s="5"/>
      <c r="AH197" s="4">
        <v>0</v>
      </c>
    </row>
    <row r="198" spans="1:34" s="4" customFormat="1" ht="18.75" hidden="1" customHeight="1">
      <c r="A198" s="8" t="s">
        <v>42</v>
      </c>
      <c r="B198" s="8" t="s">
        <v>43</v>
      </c>
      <c r="C198" s="50"/>
      <c r="D198" s="89"/>
      <c r="E198" s="85"/>
      <c r="F198" s="87" t="str">
        <f>INDEX(PT_DIFFERENTIATION_VTAR,MATCH(A198,PT_DIFFERENTIATION_VTAR_ID,0))</f>
        <v>Плата за услуги по поддержанию резервной тепловой мощности при отсутствии потребления тепловой энергии</v>
      </c>
      <c r="G198" s="54" t="str">
        <f>INDEX(PT_DIFFERENTIATION_NTAR,MATCH(B198,PT_DIFFERENTIATION_NTAR_ID,0))</f>
        <v/>
      </c>
      <c r="H198" s="55"/>
      <c r="I198" s="56"/>
      <c r="J198" s="57"/>
      <c r="K198" s="62"/>
      <c r="L198" s="55" t="s">
        <v>22</v>
      </c>
      <c r="M198" s="99"/>
      <c r="N198" s="60"/>
      <c r="O198" s="5"/>
      <c r="P198" s="5"/>
      <c r="AH198" s="4">
        <v>0</v>
      </c>
    </row>
    <row r="199" spans="1:34" s="4" customFormat="1" ht="18.75" hidden="1" customHeight="1">
      <c r="A199" s="8"/>
      <c r="B199" s="8"/>
      <c r="C199" s="50" t="s">
        <v>25</v>
      </c>
      <c r="D199" s="89"/>
      <c r="E199" s="85"/>
      <c r="F199" s="87"/>
      <c r="G199" s="54"/>
      <c r="H199" s="61"/>
      <c r="I199" s="38" t="s">
        <v>24</v>
      </c>
      <c r="J199" s="39"/>
      <c r="K199" s="61"/>
      <c r="L199" s="40"/>
      <c r="M199" s="99"/>
      <c r="N199" s="60"/>
      <c r="O199" s="5"/>
      <c r="P199" s="5"/>
      <c r="AH199" s="4">
        <v>0</v>
      </c>
    </row>
    <row r="200" spans="1:34" s="4" customFormat="1" ht="0.75" hidden="1" customHeight="1">
      <c r="A200" s="8"/>
      <c r="B200" s="8"/>
      <c r="C200" s="50" t="s">
        <v>76</v>
      </c>
      <c r="D200" s="89"/>
      <c r="E200" s="85"/>
      <c r="F200" s="87"/>
      <c r="G200" s="88"/>
      <c r="H200" s="61"/>
      <c r="I200" s="38"/>
      <c r="J200" s="39"/>
      <c r="K200" s="61"/>
      <c r="L200" s="40"/>
      <c r="M200" s="99"/>
      <c r="N200" s="60"/>
      <c r="O200" s="5"/>
      <c r="P200" s="5"/>
      <c r="AH200" s="4">
        <v>0</v>
      </c>
    </row>
    <row r="201" spans="1:34" s="4" customFormat="1" ht="18.75" hidden="1" customHeight="1">
      <c r="A201" s="8" t="s">
        <v>44</v>
      </c>
      <c r="B201" s="8" t="s">
        <v>45</v>
      </c>
      <c r="C201" s="50"/>
      <c r="D201" s="89"/>
      <c r="E201" s="85"/>
      <c r="F201" s="87" t="str">
        <f>INDEX(PT_DIFFERENTIATION_VTAR,MATCH(A201,PT_DIFFERENTIATION_VTAR_ID,0))</f>
        <v>Плата за подключение (технологическое присоединение) к системе теплоснабжения</v>
      </c>
      <c r="G201" s="54" t="str">
        <f>INDEX(PT_DIFFERENTIATION_NTAR,MATCH(B201,PT_DIFFERENTIATION_NTAR_ID,0))</f>
        <v/>
      </c>
      <c r="H201" s="55"/>
      <c r="I201" s="56"/>
      <c r="J201" s="57"/>
      <c r="K201" s="62"/>
      <c r="L201" s="55" t="s">
        <v>22</v>
      </c>
      <c r="M201" s="99"/>
      <c r="N201" s="60"/>
      <c r="O201" s="5"/>
      <c r="P201" s="5"/>
      <c r="AH201" s="4">
        <v>0</v>
      </c>
    </row>
    <row r="202" spans="1:34" s="4" customFormat="1" ht="18.75" hidden="1" customHeight="1">
      <c r="A202" s="8"/>
      <c r="B202" s="8"/>
      <c r="C202" s="50" t="s">
        <v>25</v>
      </c>
      <c r="D202" s="89"/>
      <c r="E202" s="85"/>
      <c r="F202" s="87"/>
      <c r="G202" s="54"/>
      <c r="H202" s="61"/>
      <c r="I202" s="38" t="s">
        <v>24</v>
      </c>
      <c r="J202" s="39"/>
      <c r="K202" s="61"/>
      <c r="L202" s="40"/>
      <c r="M202" s="99"/>
      <c r="N202" s="60"/>
      <c r="O202" s="5"/>
      <c r="P202" s="5"/>
      <c r="AH202" s="4">
        <v>0</v>
      </c>
    </row>
    <row r="203" spans="1:34" s="4" customFormat="1" ht="0.75" hidden="1" customHeight="1">
      <c r="A203" s="8"/>
      <c r="B203" s="8"/>
      <c r="C203" s="50" t="s">
        <v>76</v>
      </c>
      <c r="D203" s="89"/>
      <c r="E203" s="85"/>
      <c r="F203" s="87"/>
      <c r="G203" s="88"/>
      <c r="H203" s="61"/>
      <c r="I203" s="38"/>
      <c r="J203" s="39"/>
      <c r="K203" s="61"/>
      <c r="L203" s="40"/>
      <c r="M203" s="99"/>
      <c r="N203" s="60"/>
      <c r="O203" s="5"/>
      <c r="P203" s="5"/>
      <c r="AH203" s="4">
        <v>0</v>
      </c>
    </row>
    <row r="204" spans="1:34" s="4" customFormat="1" ht="18.75" hidden="1" customHeight="1">
      <c r="A204" s="8" t="s">
        <v>46</v>
      </c>
      <c r="B204" s="8" t="s">
        <v>47</v>
      </c>
      <c r="C204" s="50"/>
      <c r="D204" s="89"/>
      <c r="E204" s="85"/>
      <c r="F204" s="87" t="str">
        <f>INDEX(PT_DIFFERENTIATION_VTAR,MATCH(A204,PT_DIFFERENTIATION_VTAR_ID,0))</f>
        <v>Плата за подключение (технологическое присоединение) к системе теплоснабжения (индивидуальная)</v>
      </c>
      <c r="G204" s="54" t="str">
        <f>INDEX(PT_DIFFERENTIATION_NTAR,MATCH(B204,PT_DIFFERENTIATION_NTAR_ID,0))</f>
        <v/>
      </c>
      <c r="H204" s="55"/>
      <c r="I204" s="56"/>
      <c r="J204" s="57"/>
      <c r="K204" s="62"/>
      <c r="L204" s="55" t="s">
        <v>22</v>
      </c>
      <c r="M204" s="99"/>
      <c r="N204" s="60"/>
      <c r="O204" s="5"/>
      <c r="P204" s="5"/>
      <c r="AH204" s="4">
        <v>0</v>
      </c>
    </row>
    <row r="205" spans="1:34" s="4" customFormat="1" ht="18.75" hidden="1" customHeight="1">
      <c r="A205" s="8"/>
      <c r="B205" s="8"/>
      <c r="C205" s="50" t="s">
        <v>25</v>
      </c>
      <c r="D205" s="89"/>
      <c r="E205" s="85"/>
      <c r="F205" s="87"/>
      <c r="G205" s="54"/>
      <c r="H205" s="61"/>
      <c r="I205" s="38" t="s">
        <v>24</v>
      </c>
      <c r="J205" s="39"/>
      <c r="K205" s="61"/>
      <c r="L205" s="40"/>
      <c r="M205" s="99"/>
      <c r="N205" s="60"/>
      <c r="O205" s="5"/>
      <c r="P205" s="5"/>
      <c r="AH205" s="4">
        <v>0</v>
      </c>
    </row>
    <row r="206" spans="1:34" s="4" customFormat="1" ht="0.75" hidden="1" customHeight="1">
      <c r="A206" s="8"/>
      <c r="B206" s="8"/>
      <c r="C206" s="50" t="s">
        <v>76</v>
      </c>
      <c r="D206" s="89"/>
      <c r="E206" s="85"/>
      <c r="F206" s="87"/>
      <c r="G206" s="88"/>
      <c r="H206" s="61"/>
      <c r="I206" s="38"/>
      <c r="J206" s="39"/>
      <c r="K206" s="61"/>
      <c r="L206" s="40"/>
      <c r="M206" s="99"/>
      <c r="N206" s="60"/>
      <c r="O206" s="5"/>
      <c r="P206" s="5"/>
      <c r="AH206" s="4">
        <v>0</v>
      </c>
    </row>
    <row r="207" spans="1:34" s="4" customFormat="1" ht="18.75" hidden="1" customHeight="1">
      <c r="A207" s="8" t="s">
        <v>48</v>
      </c>
      <c r="B207" s="8" t="s">
        <v>49</v>
      </c>
      <c r="C207" s="50"/>
      <c r="D207" s="89"/>
      <c r="E207" s="85"/>
      <c r="F207" s="87" t="str">
        <f>INDEX(PT_DIFFERENTIATION_VTAR,MATCH(A207,PT_DIFFERENTIATION_VTAR_ID,0))</f>
        <v>Тариф на питьевую воду (питьевое водоснабжение)</v>
      </c>
      <c r="G207" s="54" t="str">
        <f>INDEX(PT_DIFFERENTIATION_NTAR,MATCH(B207,PT_DIFFERENTIATION_NTAR_ID,0))</f>
        <v/>
      </c>
      <c r="H207" s="55"/>
      <c r="I207" s="56"/>
      <c r="J207" s="57"/>
      <c r="K207" s="62"/>
      <c r="L207" s="55" t="s">
        <v>22</v>
      </c>
      <c r="M207" s="99"/>
      <c r="N207" s="60"/>
      <c r="O207" s="5"/>
      <c r="P207" s="5"/>
      <c r="AH207" s="4">
        <v>0</v>
      </c>
    </row>
    <row r="208" spans="1:34" s="4" customFormat="1" ht="18.75" hidden="1" customHeight="1">
      <c r="A208" s="8"/>
      <c r="B208" s="8"/>
      <c r="C208" s="50" t="s">
        <v>25</v>
      </c>
      <c r="D208" s="89"/>
      <c r="E208" s="85"/>
      <c r="F208" s="87"/>
      <c r="G208" s="54"/>
      <c r="H208" s="61"/>
      <c r="I208" s="38" t="s">
        <v>24</v>
      </c>
      <c r="J208" s="39"/>
      <c r="K208" s="61"/>
      <c r="L208" s="40"/>
      <c r="M208" s="99"/>
      <c r="N208" s="60"/>
      <c r="O208" s="5"/>
      <c r="P208" s="5"/>
      <c r="AH208" s="4">
        <v>0</v>
      </c>
    </row>
    <row r="209" spans="1:34" s="4" customFormat="1" ht="0.75" hidden="1" customHeight="1">
      <c r="A209" s="8"/>
      <c r="B209" s="8"/>
      <c r="C209" s="50" t="s">
        <v>76</v>
      </c>
      <c r="D209" s="89"/>
      <c r="E209" s="85"/>
      <c r="F209" s="87"/>
      <c r="G209" s="88"/>
      <c r="H209" s="61"/>
      <c r="I209" s="38"/>
      <c r="J209" s="39"/>
      <c r="K209" s="61"/>
      <c r="L209" s="40"/>
      <c r="M209" s="99"/>
      <c r="N209" s="60"/>
      <c r="O209" s="5"/>
      <c r="P209" s="5"/>
      <c r="AH209" s="4">
        <v>0</v>
      </c>
    </row>
    <row r="210" spans="1:34" s="4" customFormat="1" ht="18.75" hidden="1" customHeight="1">
      <c r="A210" s="8" t="s">
        <v>50</v>
      </c>
      <c r="B210" s="8" t="s">
        <v>51</v>
      </c>
      <c r="C210" s="50"/>
      <c r="D210" s="89"/>
      <c r="E210" s="85"/>
      <c r="F210" s="87" t="str">
        <f>INDEX(PT_DIFFERENTIATION_VTAR,MATCH(A210,PT_DIFFERENTIATION_VTAR_ID,0))</f>
        <v>Тариф на техническую воду</v>
      </c>
      <c r="G210" s="54" t="str">
        <f>INDEX(PT_DIFFERENTIATION_NTAR,MATCH(B210,PT_DIFFERENTIATION_NTAR_ID,0))</f>
        <v/>
      </c>
      <c r="H210" s="55"/>
      <c r="I210" s="56"/>
      <c r="J210" s="57"/>
      <c r="K210" s="62"/>
      <c r="L210" s="55" t="s">
        <v>22</v>
      </c>
      <c r="M210" s="99"/>
      <c r="N210" s="60"/>
      <c r="O210" s="5"/>
      <c r="P210" s="5"/>
      <c r="AH210" s="4">
        <v>0</v>
      </c>
    </row>
    <row r="211" spans="1:34" s="4" customFormat="1" ht="18.75" hidden="1" customHeight="1">
      <c r="A211" s="8"/>
      <c r="B211" s="8"/>
      <c r="C211" s="50" t="s">
        <v>25</v>
      </c>
      <c r="D211" s="89"/>
      <c r="E211" s="85"/>
      <c r="F211" s="87"/>
      <c r="G211" s="54"/>
      <c r="H211" s="61"/>
      <c r="I211" s="38" t="s">
        <v>24</v>
      </c>
      <c r="J211" s="39"/>
      <c r="K211" s="61"/>
      <c r="L211" s="40"/>
      <c r="M211" s="99"/>
      <c r="N211" s="60"/>
      <c r="O211" s="5"/>
      <c r="P211" s="5"/>
      <c r="AH211" s="4">
        <v>0</v>
      </c>
    </row>
    <row r="212" spans="1:34" s="4" customFormat="1" ht="0.75" hidden="1" customHeight="1">
      <c r="A212" s="8"/>
      <c r="B212" s="8"/>
      <c r="C212" s="50" t="s">
        <v>76</v>
      </c>
      <c r="D212" s="89"/>
      <c r="E212" s="85"/>
      <c r="F212" s="87"/>
      <c r="G212" s="88"/>
      <c r="H212" s="61"/>
      <c r="I212" s="38"/>
      <c r="J212" s="39"/>
      <c r="K212" s="61"/>
      <c r="L212" s="40"/>
      <c r="M212" s="99"/>
      <c r="N212" s="60"/>
      <c r="O212" s="5"/>
      <c r="P212" s="5"/>
      <c r="AH212" s="4">
        <v>0</v>
      </c>
    </row>
    <row r="213" spans="1:34" s="4" customFormat="1" ht="18.75" hidden="1" customHeight="1">
      <c r="A213" s="8" t="s">
        <v>52</v>
      </c>
      <c r="B213" s="8" t="s">
        <v>53</v>
      </c>
      <c r="C213" s="50"/>
      <c r="D213" s="89"/>
      <c r="E213" s="85"/>
      <c r="F213" s="87" t="str">
        <f>INDEX(PT_DIFFERENTIATION_VTAR,MATCH(A213,PT_DIFFERENTIATION_VTAR_ID,0))</f>
        <v>Тариф на транспортировку воды</v>
      </c>
      <c r="G213" s="54" t="str">
        <f>INDEX(PT_DIFFERENTIATION_NTAR,MATCH(B213,PT_DIFFERENTIATION_NTAR_ID,0))</f>
        <v/>
      </c>
      <c r="H213" s="55"/>
      <c r="I213" s="56"/>
      <c r="J213" s="57"/>
      <c r="K213" s="62"/>
      <c r="L213" s="55" t="s">
        <v>22</v>
      </c>
      <c r="M213" s="99"/>
      <c r="N213" s="60"/>
      <c r="O213" s="5"/>
      <c r="P213" s="5"/>
      <c r="AH213" s="4">
        <v>0</v>
      </c>
    </row>
    <row r="214" spans="1:34" s="4" customFormat="1" ht="18.75" hidden="1" customHeight="1">
      <c r="A214" s="8"/>
      <c r="B214" s="8"/>
      <c r="C214" s="50" t="s">
        <v>25</v>
      </c>
      <c r="D214" s="89"/>
      <c r="E214" s="85"/>
      <c r="F214" s="87"/>
      <c r="G214" s="54"/>
      <c r="H214" s="61"/>
      <c r="I214" s="38" t="s">
        <v>24</v>
      </c>
      <c r="J214" s="39"/>
      <c r="K214" s="61"/>
      <c r="L214" s="40"/>
      <c r="M214" s="99"/>
      <c r="N214" s="60"/>
      <c r="O214" s="5"/>
      <c r="P214" s="5"/>
      <c r="AH214" s="4">
        <v>0</v>
      </c>
    </row>
    <row r="215" spans="1:34" s="4" customFormat="1" ht="0.75" hidden="1" customHeight="1">
      <c r="A215" s="8"/>
      <c r="B215" s="8"/>
      <c r="C215" s="50" t="s">
        <v>76</v>
      </c>
      <c r="D215" s="89"/>
      <c r="E215" s="85"/>
      <c r="F215" s="87"/>
      <c r="G215" s="88"/>
      <c r="H215" s="61"/>
      <c r="I215" s="38"/>
      <c r="J215" s="39"/>
      <c r="K215" s="61"/>
      <c r="L215" s="40"/>
      <c r="M215" s="99"/>
      <c r="N215" s="60"/>
      <c r="O215" s="5"/>
      <c r="P215" s="5"/>
      <c r="AH215" s="4">
        <v>0</v>
      </c>
    </row>
    <row r="216" spans="1:34" s="4" customFormat="1" ht="18.75" hidden="1" customHeight="1">
      <c r="A216" s="8" t="s">
        <v>54</v>
      </c>
      <c r="B216" s="8" t="s">
        <v>55</v>
      </c>
      <c r="C216" s="50"/>
      <c r="D216" s="89"/>
      <c r="E216" s="85"/>
      <c r="F216" s="87" t="str">
        <f>INDEX(PT_DIFFERENTIATION_VTAR,MATCH(A216,PT_DIFFERENTIATION_VTAR_ID,0))</f>
        <v>Тариф на подвоз воды</v>
      </c>
      <c r="G216" s="54" t="str">
        <f>INDEX(PT_DIFFERENTIATION_NTAR,MATCH(B216,PT_DIFFERENTIATION_NTAR_ID,0))</f>
        <v/>
      </c>
      <c r="H216" s="55"/>
      <c r="I216" s="56"/>
      <c r="J216" s="57"/>
      <c r="K216" s="62"/>
      <c r="L216" s="55" t="s">
        <v>22</v>
      </c>
      <c r="M216" s="99"/>
      <c r="N216" s="60"/>
      <c r="O216" s="5"/>
      <c r="P216" s="5"/>
      <c r="AH216" s="4">
        <v>0</v>
      </c>
    </row>
    <row r="217" spans="1:34" s="4" customFormat="1" ht="18.75" hidden="1" customHeight="1">
      <c r="A217" s="8"/>
      <c r="B217" s="8"/>
      <c r="C217" s="50" t="s">
        <v>25</v>
      </c>
      <c r="D217" s="89"/>
      <c r="E217" s="85"/>
      <c r="F217" s="87"/>
      <c r="G217" s="54"/>
      <c r="H217" s="61"/>
      <c r="I217" s="38" t="s">
        <v>24</v>
      </c>
      <c r="J217" s="39"/>
      <c r="K217" s="61"/>
      <c r="L217" s="40"/>
      <c r="M217" s="99"/>
      <c r="N217" s="60"/>
      <c r="O217" s="5"/>
      <c r="P217" s="5"/>
      <c r="AH217" s="4">
        <v>0</v>
      </c>
    </row>
    <row r="218" spans="1:34" s="4" customFormat="1" ht="0.75" hidden="1" customHeight="1">
      <c r="A218" s="8"/>
      <c r="B218" s="8"/>
      <c r="C218" s="50" t="s">
        <v>76</v>
      </c>
      <c r="D218" s="89"/>
      <c r="E218" s="85"/>
      <c r="F218" s="87"/>
      <c r="G218" s="88"/>
      <c r="H218" s="61"/>
      <c r="I218" s="38"/>
      <c r="J218" s="39"/>
      <c r="K218" s="61"/>
      <c r="L218" s="40"/>
      <c r="M218" s="99"/>
      <c r="N218" s="60"/>
      <c r="O218" s="5"/>
      <c r="P218" s="5"/>
      <c r="AH218" s="4">
        <v>0</v>
      </c>
    </row>
    <row r="219" spans="1:34" s="4" customFormat="1" ht="18.75" hidden="1" customHeight="1">
      <c r="A219" s="8" t="s">
        <v>56</v>
      </c>
      <c r="B219" s="8" t="s">
        <v>57</v>
      </c>
      <c r="C219" s="50"/>
      <c r="D219" s="89"/>
      <c r="E219" s="85"/>
      <c r="F219" s="87" t="str">
        <f>INDEX(PT_DIFFERENTIATION_VTAR,MATCH(A219,PT_DIFFERENTIATION_VTAR_ID,0))</f>
        <v>Тариф на подключение (технологическое присоединение) к централизованной системе холодного водоснабжения</v>
      </c>
      <c r="G219" s="54" t="str">
        <f>INDEX(PT_DIFFERENTIATION_NTAR,MATCH(B219,PT_DIFFERENTIATION_NTAR_ID,0))</f>
        <v/>
      </c>
      <c r="H219" s="55"/>
      <c r="I219" s="56"/>
      <c r="J219" s="57"/>
      <c r="K219" s="62"/>
      <c r="L219" s="55" t="s">
        <v>22</v>
      </c>
      <c r="M219" s="99"/>
      <c r="N219" s="60"/>
      <c r="O219" s="5"/>
      <c r="P219" s="5"/>
      <c r="AH219" s="4">
        <v>0</v>
      </c>
    </row>
    <row r="220" spans="1:34" s="4" customFormat="1" ht="18.75" hidden="1" customHeight="1">
      <c r="A220" s="8"/>
      <c r="B220" s="8"/>
      <c r="C220" s="50" t="s">
        <v>25</v>
      </c>
      <c r="D220" s="89"/>
      <c r="E220" s="85"/>
      <c r="F220" s="87"/>
      <c r="G220" s="54"/>
      <c r="H220" s="61"/>
      <c r="I220" s="38" t="s">
        <v>24</v>
      </c>
      <c r="J220" s="39"/>
      <c r="K220" s="61"/>
      <c r="L220" s="40"/>
      <c r="M220" s="99"/>
      <c r="N220" s="60"/>
      <c r="O220" s="5"/>
      <c r="P220" s="5"/>
      <c r="AH220" s="4">
        <v>0</v>
      </c>
    </row>
    <row r="221" spans="1:34" s="4" customFormat="1" ht="0.75" hidden="1" customHeight="1">
      <c r="A221" s="8"/>
      <c r="B221" s="8"/>
      <c r="C221" s="50" t="s">
        <v>76</v>
      </c>
      <c r="D221" s="89"/>
      <c r="E221" s="85"/>
      <c r="F221" s="87"/>
      <c r="G221" s="88"/>
      <c r="H221" s="61"/>
      <c r="I221" s="38"/>
      <c r="J221" s="39"/>
      <c r="K221" s="61"/>
      <c r="L221" s="40"/>
      <c r="M221" s="99"/>
      <c r="N221" s="60"/>
      <c r="O221" s="5"/>
      <c r="P221" s="5"/>
      <c r="AH221" s="4">
        <v>0</v>
      </c>
    </row>
    <row r="222" spans="1:34" s="4" customFormat="1" ht="18.75" customHeight="1">
      <c r="A222" s="8" t="s">
        <v>58</v>
      </c>
      <c r="B222" s="8" t="s">
        <v>59</v>
      </c>
      <c r="C222" s="50"/>
      <c r="D222" s="89"/>
      <c r="E222" s="85"/>
      <c r="F222" s="87" t="str">
        <f>INDEX(PT_DIFFERENTIATION_VTAR,MATCH(A222,PT_DIFFERENTIATION_VTAR_ID,0))</f>
        <v>Тариф на горячую воду (горячее водоснабжение)</v>
      </c>
      <c r="G222" s="54" t="str">
        <f>INDEX(PT_DIFFERENTIATION_NTAR,MATCH(B222,PT_DIFFERENTIATION_NTAR_ID,0))</f>
        <v>Тариф на горячее водоснабжение на территории п.Кедровый-2</v>
      </c>
      <c r="H222" s="55"/>
      <c r="I222" s="56">
        <v>45658.488587962966</v>
      </c>
      <c r="J222" s="57">
        <v>46022.488692129627</v>
      </c>
      <c r="K222" s="62">
        <v>5.3789999999999996</v>
      </c>
      <c r="L222" s="55" t="s">
        <v>22</v>
      </c>
      <c r="M222" s="99"/>
      <c r="N222" s="60"/>
      <c r="O222" s="5"/>
      <c r="P222" s="5"/>
      <c r="AH222" s="4">
        <v>0</v>
      </c>
    </row>
    <row r="223" spans="1:34" s="4" customFormat="1" ht="56.25" customHeight="1">
      <c r="A223" s="8"/>
      <c r="B223" s="8"/>
      <c r="C223" s="50"/>
      <c r="D223" s="92"/>
      <c r="E223" s="93"/>
      <c r="F223" s="93"/>
      <c r="G223" s="93"/>
      <c r="H223" s="30" t="s">
        <v>1</v>
      </c>
      <c r="I223" s="56">
        <v>46023.488819444443</v>
      </c>
      <c r="J223" s="57">
        <v>46387.488912037035</v>
      </c>
      <c r="K223" s="62">
        <v>5.3789999999999996</v>
      </c>
      <c r="L223" s="55" t="s">
        <v>22</v>
      </c>
      <c r="M223" s="59"/>
      <c r="N223" s="60"/>
      <c r="O223" s="5"/>
      <c r="P223" s="5"/>
      <c r="AH223" s="4">
        <v>0</v>
      </c>
    </row>
    <row r="224" spans="1:34" s="4" customFormat="1" ht="56.25" customHeight="1">
      <c r="A224" s="8"/>
      <c r="B224" s="8"/>
      <c r="C224" s="50"/>
      <c r="D224" s="92"/>
      <c r="E224" s="93"/>
      <c r="F224" s="93"/>
      <c r="G224" s="93"/>
      <c r="H224" s="30" t="s">
        <v>1</v>
      </c>
      <c r="I224" s="56">
        <v>46388.489328703705</v>
      </c>
      <c r="J224" s="57">
        <v>46752.489421296297</v>
      </c>
      <c r="K224" s="62">
        <v>5.3789999999999996</v>
      </c>
      <c r="L224" s="55" t="s">
        <v>22</v>
      </c>
      <c r="M224" s="59"/>
      <c r="N224" s="60"/>
      <c r="O224" s="5"/>
      <c r="P224" s="5"/>
      <c r="AH224" s="4">
        <v>0</v>
      </c>
    </row>
    <row r="225" spans="1:34" s="4" customFormat="1" ht="56.25" customHeight="1">
      <c r="A225" s="8"/>
      <c r="B225" s="8"/>
      <c r="C225" s="50"/>
      <c r="D225" s="92"/>
      <c r="E225" s="93"/>
      <c r="F225" s="93"/>
      <c r="G225" s="93"/>
      <c r="H225" s="30" t="s">
        <v>1</v>
      </c>
      <c r="I225" s="56">
        <v>46753.489583333336</v>
      </c>
      <c r="J225" s="57">
        <v>47118.489664351851</v>
      </c>
      <c r="K225" s="62">
        <v>5.3789999999999996</v>
      </c>
      <c r="L225" s="55" t="s">
        <v>22</v>
      </c>
      <c r="M225" s="59"/>
      <c r="N225" s="60"/>
      <c r="O225" s="5"/>
      <c r="P225" s="5"/>
      <c r="AH225" s="4">
        <v>0</v>
      </c>
    </row>
    <row r="226" spans="1:34" s="4" customFormat="1" ht="56.25" customHeight="1">
      <c r="A226" s="8"/>
      <c r="B226" s="8"/>
      <c r="C226" s="50"/>
      <c r="D226" s="92"/>
      <c r="E226" s="93"/>
      <c r="F226" s="93"/>
      <c r="G226" s="93"/>
      <c r="H226" s="30" t="s">
        <v>1</v>
      </c>
      <c r="I226" s="56">
        <v>47119.555555555555</v>
      </c>
      <c r="J226" s="57">
        <v>47483.555659722224</v>
      </c>
      <c r="K226" s="62">
        <v>5.3789999999999996</v>
      </c>
      <c r="L226" s="55" t="s">
        <v>22</v>
      </c>
      <c r="M226" s="59"/>
      <c r="N226" s="60"/>
      <c r="O226" s="5"/>
      <c r="P226" s="5"/>
      <c r="AH226" s="4">
        <v>0</v>
      </c>
    </row>
    <row r="227" spans="1:34" s="4" customFormat="1" ht="18.75" customHeight="1">
      <c r="A227" s="8"/>
      <c r="B227" s="8"/>
      <c r="C227" s="50" t="s">
        <v>25</v>
      </c>
      <c r="D227" s="89"/>
      <c r="E227" s="85"/>
      <c r="F227" s="87"/>
      <c r="G227" s="54"/>
      <c r="H227" s="61"/>
      <c r="I227" s="38" t="s">
        <v>24</v>
      </c>
      <c r="J227" s="39"/>
      <c r="K227" s="61"/>
      <c r="L227" s="40"/>
      <c r="M227" s="99"/>
      <c r="N227" s="60"/>
      <c r="O227" s="5"/>
      <c r="P227" s="5"/>
      <c r="AH227" s="4">
        <v>0</v>
      </c>
    </row>
    <row r="228" spans="1:34" s="4" customFormat="1" ht="18.75" customHeight="1">
      <c r="A228" s="8" t="s">
        <v>58</v>
      </c>
      <c r="B228" s="8" t="s">
        <v>61</v>
      </c>
      <c r="C228" s="50"/>
      <c r="D228" s="92"/>
      <c r="E228" s="93"/>
      <c r="F228" s="93"/>
      <c r="G228" s="54" t="str">
        <f>INDEX(PT_DIFFERENTIATION_NTAR,MATCH(B228,PT_DIFFERENTIATION_NTAR_ID,0))</f>
        <v>Тариф на горячее водоснабжение на территории п.Юность, Лунный</v>
      </c>
      <c r="H228" s="55"/>
      <c r="I228" s="56">
        <v>45658.555902777778</v>
      </c>
      <c r="J228" s="57">
        <v>46022.556041666663</v>
      </c>
      <c r="K228" s="62">
        <v>23.963999999999999</v>
      </c>
      <c r="L228" s="55" t="s">
        <v>22</v>
      </c>
      <c r="M228" s="59"/>
      <c r="N228" s="60"/>
      <c r="O228" s="5"/>
      <c r="P228" s="5"/>
      <c r="AH228" s="4">
        <v>0</v>
      </c>
    </row>
    <row r="229" spans="1:34" s="4" customFormat="1" ht="56.25" customHeight="1">
      <c r="A229" s="8"/>
      <c r="B229" s="8"/>
      <c r="C229" s="50"/>
      <c r="D229" s="92"/>
      <c r="E229" s="93"/>
      <c r="F229" s="93"/>
      <c r="G229" s="93"/>
      <c r="H229" s="30" t="s">
        <v>1</v>
      </c>
      <c r="I229" s="56">
        <v>46023.556134259263</v>
      </c>
      <c r="J229" s="57">
        <v>46387.556203703702</v>
      </c>
      <c r="K229" s="62">
        <v>23.963999999999999</v>
      </c>
      <c r="L229" s="55" t="s">
        <v>22</v>
      </c>
      <c r="M229" s="59"/>
      <c r="N229" s="60"/>
      <c r="O229" s="5"/>
      <c r="P229" s="5"/>
      <c r="AH229" s="4">
        <v>0</v>
      </c>
    </row>
    <row r="230" spans="1:34" s="4" customFormat="1" ht="56.25" customHeight="1">
      <c r="A230" s="8"/>
      <c r="B230" s="8"/>
      <c r="C230" s="50"/>
      <c r="D230" s="92"/>
      <c r="E230" s="93"/>
      <c r="F230" s="93"/>
      <c r="G230" s="93"/>
      <c r="H230" s="30" t="s">
        <v>1</v>
      </c>
      <c r="I230" s="56">
        <v>46388.556307870371</v>
      </c>
      <c r="J230" s="57">
        <v>46752.556388888886</v>
      </c>
      <c r="K230" s="62">
        <v>23.963999999999999</v>
      </c>
      <c r="L230" s="55" t="s">
        <v>22</v>
      </c>
      <c r="M230" s="59"/>
      <c r="N230" s="60"/>
      <c r="O230" s="5"/>
      <c r="P230" s="5"/>
      <c r="AH230" s="4">
        <v>0</v>
      </c>
    </row>
    <row r="231" spans="1:34" s="4" customFormat="1" ht="56.25" customHeight="1">
      <c r="A231" s="8"/>
      <c r="B231" s="8"/>
      <c r="C231" s="50"/>
      <c r="D231" s="92"/>
      <c r="E231" s="93"/>
      <c r="F231" s="93"/>
      <c r="G231" s="93"/>
      <c r="H231" s="30" t="s">
        <v>1</v>
      </c>
      <c r="I231" s="56">
        <v>46753.556527777779</v>
      </c>
      <c r="J231" s="57">
        <v>47118.556597222225</v>
      </c>
      <c r="K231" s="62">
        <v>23.963999999999999</v>
      </c>
      <c r="L231" s="55" t="s">
        <v>22</v>
      </c>
      <c r="M231" s="59"/>
      <c r="N231" s="60"/>
      <c r="O231" s="5"/>
      <c r="P231" s="5"/>
      <c r="AH231" s="4">
        <v>0</v>
      </c>
    </row>
    <row r="232" spans="1:34" s="4" customFormat="1" ht="56.25" customHeight="1">
      <c r="A232" s="8"/>
      <c r="B232" s="8"/>
      <c r="C232" s="50"/>
      <c r="D232" s="92"/>
      <c r="E232" s="93"/>
      <c r="F232" s="93"/>
      <c r="G232" s="93"/>
      <c r="H232" s="30" t="s">
        <v>1</v>
      </c>
      <c r="I232" s="56">
        <v>47119.556712962964</v>
      </c>
      <c r="J232" s="57">
        <v>47483.556793981479</v>
      </c>
      <c r="K232" s="62">
        <v>23.963999999999999</v>
      </c>
      <c r="L232" s="55" t="s">
        <v>22</v>
      </c>
      <c r="M232" s="59"/>
      <c r="N232" s="60"/>
      <c r="O232" s="5"/>
      <c r="P232" s="5"/>
      <c r="AH232" s="4">
        <v>0</v>
      </c>
    </row>
    <row r="233" spans="1:34" s="4" customFormat="1" ht="18.75" customHeight="1">
      <c r="A233" s="8"/>
      <c r="B233" s="8"/>
      <c r="C233" s="50" t="s">
        <v>25</v>
      </c>
      <c r="D233" s="92"/>
      <c r="E233" s="93"/>
      <c r="F233" s="93"/>
      <c r="G233" s="54"/>
      <c r="H233" s="61"/>
      <c r="I233" s="38" t="s">
        <v>24</v>
      </c>
      <c r="J233" s="39"/>
      <c r="K233" s="61"/>
      <c r="L233" s="40"/>
      <c r="M233" s="59"/>
      <c r="N233" s="60"/>
      <c r="O233" s="5"/>
      <c r="P233" s="5"/>
      <c r="AH233" s="4">
        <v>0</v>
      </c>
    </row>
    <row r="234" spans="1:34" s="4" customFormat="1" ht="18.75" customHeight="1">
      <c r="A234" s="8" t="s">
        <v>58</v>
      </c>
      <c r="B234" s="8" t="s">
        <v>62</v>
      </c>
      <c r="C234" s="50"/>
      <c r="D234" s="92"/>
      <c r="E234" s="93"/>
      <c r="F234" s="93"/>
      <c r="G234" s="54" t="str">
        <f>INDEX(PT_DIFFERENTIATION_NTAR,MATCH(B234,PT_DIFFERENTIATION_NTAR_ID,0))</f>
        <v>Тариф на горячее водоснабжение на территории п.Снежный</v>
      </c>
      <c r="H234" s="55"/>
      <c r="I234" s="56">
        <v>45658.556956018518</v>
      </c>
      <c r="J234" s="57">
        <v>46022.557152777779</v>
      </c>
      <c r="K234" s="62">
        <v>14.629</v>
      </c>
      <c r="L234" s="55" t="s">
        <v>22</v>
      </c>
      <c r="M234" s="59"/>
      <c r="N234" s="60"/>
      <c r="O234" s="5"/>
      <c r="P234" s="5"/>
      <c r="AH234" s="4">
        <v>0</v>
      </c>
    </row>
    <row r="235" spans="1:34" s="4" customFormat="1" ht="56.25" customHeight="1">
      <c r="A235" s="8"/>
      <c r="B235" s="8"/>
      <c r="C235" s="50"/>
      <c r="D235" s="92"/>
      <c r="E235" s="93"/>
      <c r="F235" s="93"/>
      <c r="G235" s="93"/>
      <c r="H235" s="30" t="s">
        <v>1</v>
      </c>
      <c r="I235" s="56">
        <v>46023.557256944441</v>
      </c>
      <c r="J235" s="57">
        <v>46387.557337962964</v>
      </c>
      <c r="K235" s="62">
        <v>14.629</v>
      </c>
      <c r="L235" s="55" t="s">
        <v>22</v>
      </c>
      <c r="M235" s="59"/>
      <c r="N235" s="60"/>
      <c r="O235" s="5"/>
      <c r="P235" s="5"/>
      <c r="AH235" s="4">
        <v>0</v>
      </c>
    </row>
    <row r="236" spans="1:34" s="4" customFormat="1" ht="56.25" customHeight="1">
      <c r="A236" s="8"/>
      <c r="B236" s="8"/>
      <c r="C236" s="50"/>
      <c r="D236" s="92"/>
      <c r="E236" s="93"/>
      <c r="F236" s="93"/>
      <c r="G236" s="93"/>
      <c r="H236" s="30" t="s">
        <v>1</v>
      </c>
      <c r="I236" s="56">
        <v>46388.55746527778</v>
      </c>
      <c r="J236" s="57">
        <v>46752.557546296295</v>
      </c>
      <c r="K236" s="62">
        <v>14.629</v>
      </c>
      <c r="L236" s="55" t="s">
        <v>22</v>
      </c>
      <c r="M236" s="59"/>
      <c r="N236" s="60"/>
      <c r="O236" s="5"/>
      <c r="P236" s="5"/>
      <c r="AH236" s="4">
        <v>0</v>
      </c>
    </row>
    <row r="237" spans="1:34" s="4" customFormat="1" ht="56.25" customHeight="1">
      <c r="A237" s="8"/>
      <c r="B237" s="8"/>
      <c r="C237" s="50"/>
      <c r="D237" s="92"/>
      <c r="E237" s="93"/>
      <c r="F237" s="93"/>
      <c r="G237" s="93"/>
      <c r="H237" s="30" t="s">
        <v>1</v>
      </c>
      <c r="I237" s="56">
        <v>46753.557708333334</v>
      </c>
      <c r="J237" s="57">
        <v>47118.557893518519</v>
      </c>
      <c r="K237" s="62">
        <v>14.629</v>
      </c>
      <c r="L237" s="55" t="s">
        <v>22</v>
      </c>
      <c r="M237" s="59"/>
      <c r="N237" s="60"/>
      <c r="O237" s="5"/>
      <c r="P237" s="5"/>
      <c r="AH237" s="4">
        <v>0</v>
      </c>
    </row>
    <row r="238" spans="1:34" s="4" customFormat="1" ht="56.25" customHeight="1">
      <c r="A238" s="8"/>
      <c r="B238" s="8"/>
      <c r="C238" s="50"/>
      <c r="D238" s="92"/>
      <c r="E238" s="93"/>
      <c r="F238" s="93"/>
      <c r="G238" s="93"/>
      <c r="H238" s="30" t="s">
        <v>1</v>
      </c>
      <c r="I238" s="56">
        <v>47119.55810185185</v>
      </c>
      <c r="J238" s="57">
        <v>47483.558182870373</v>
      </c>
      <c r="K238" s="62">
        <v>14.629</v>
      </c>
      <c r="L238" s="55" t="s">
        <v>22</v>
      </c>
      <c r="M238" s="59"/>
      <c r="N238" s="60"/>
      <c r="O238" s="5"/>
      <c r="P238" s="5"/>
      <c r="AH238" s="4">
        <v>0</v>
      </c>
    </row>
    <row r="239" spans="1:34" s="4" customFormat="1" ht="18.75" customHeight="1">
      <c r="A239" s="8"/>
      <c r="B239" s="8"/>
      <c r="C239" s="50" t="s">
        <v>25</v>
      </c>
      <c r="D239" s="92"/>
      <c r="E239" s="93"/>
      <c r="F239" s="93"/>
      <c r="G239" s="54"/>
      <c r="H239" s="61"/>
      <c r="I239" s="38" t="s">
        <v>24</v>
      </c>
      <c r="J239" s="39"/>
      <c r="K239" s="61"/>
      <c r="L239" s="40"/>
      <c r="M239" s="59"/>
      <c r="N239" s="60"/>
      <c r="O239" s="5"/>
      <c r="P239" s="5"/>
      <c r="AH239" s="4">
        <v>0</v>
      </c>
    </row>
    <row r="240" spans="1:34" s="4" customFormat="1" ht="0.75" customHeight="1">
      <c r="A240" s="8"/>
      <c r="B240" s="8"/>
      <c r="C240" s="50" t="s">
        <v>76</v>
      </c>
      <c r="D240" s="89"/>
      <c r="E240" s="85"/>
      <c r="F240" s="87"/>
      <c r="G240" s="88"/>
      <c r="H240" s="61"/>
      <c r="I240" s="38"/>
      <c r="J240" s="39"/>
      <c r="K240" s="61"/>
      <c r="L240" s="40"/>
      <c r="M240" s="99"/>
      <c r="N240" s="60"/>
      <c r="O240" s="5"/>
      <c r="P240" s="5"/>
      <c r="AH240" s="4">
        <v>0</v>
      </c>
    </row>
    <row r="241" spans="1:34" s="4" customFormat="1" ht="18.75" hidden="1" customHeight="1">
      <c r="A241" s="8" t="s">
        <v>63</v>
      </c>
      <c r="B241" s="8" t="s">
        <v>64</v>
      </c>
      <c r="C241" s="50"/>
      <c r="D241" s="89"/>
      <c r="E241" s="85"/>
      <c r="F241" s="87" t="str">
        <f>INDEX(PT_DIFFERENTIATION_VTAR,MATCH(A241,PT_DIFFERENTIATION_VTAR_ID,0))</f>
        <v>Тариф на транспортировку горячей воды</v>
      </c>
      <c r="G241" s="54" t="str">
        <f>INDEX(PT_DIFFERENTIATION_NTAR,MATCH(B241,PT_DIFFERENTIATION_NTAR_ID,0))</f>
        <v/>
      </c>
      <c r="H241" s="55"/>
      <c r="I241" s="56"/>
      <c r="J241" s="57"/>
      <c r="K241" s="62"/>
      <c r="L241" s="55" t="s">
        <v>22</v>
      </c>
      <c r="M241" s="99"/>
      <c r="N241" s="60"/>
      <c r="O241" s="5"/>
      <c r="P241" s="5"/>
      <c r="AH241" s="4">
        <v>0</v>
      </c>
    </row>
    <row r="242" spans="1:34" s="4" customFormat="1" ht="18.75" hidden="1" customHeight="1">
      <c r="A242" s="8"/>
      <c r="B242" s="8"/>
      <c r="C242" s="50" t="s">
        <v>25</v>
      </c>
      <c r="D242" s="89"/>
      <c r="E242" s="85"/>
      <c r="F242" s="87"/>
      <c r="G242" s="54"/>
      <c r="H242" s="61"/>
      <c r="I242" s="38" t="s">
        <v>24</v>
      </c>
      <c r="J242" s="39"/>
      <c r="K242" s="61"/>
      <c r="L242" s="40"/>
      <c r="M242" s="99"/>
      <c r="N242" s="60"/>
      <c r="O242" s="5"/>
      <c r="P242" s="5"/>
      <c r="AH242" s="4">
        <v>0</v>
      </c>
    </row>
    <row r="243" spans="1:34" s="4" customFormat="1" ht="0.75" hidden="1" customHeight="1">
      <c r="A243" s="8"/>
      <c r="B243" s="8"/>
      <c r="C243" s="50" t="s">
        <v>76</v>
      </c>
      <c r="D243" s="89"/>
      <c r="E243" s="85"/>
      <c r="F243" s="87"/>
      <c r="G243" s="88"/>
      <c r="H243" s="61"/>
      <c r="I243" s="38"/>
      <c r="J243" s="39"/>
      <c r="K243" s="61"/>
      <c r="L243" s="40"/>
      <c r="M243" s="99"/>
      <c r="N243" s="60"/>
      <c r="O243" s="5"/>
      <c r="P243" s="5"/>
      <c r="AH243" s="4">
        <v>0</v>
      </c>
    </row>
    <row r="244" spans="1:34" s="4" customFormat="1" ht="18.75" hidden="1" customHeight="1">
      <c r="A244" s="8" t="s">
        <v>65</v>
      </c>
      <c r="B244" s="8" t="s">
        <v>66</v>
      </c>
      <c r="C244" s="50"/>
      <c r="D244" s="89"/>
      <c r="E244" s="85"/>
      <c r="F244" s="87" t="str">
        <f>INDEX(PT_DIFFERENTIATION_VTAR,MATCH(A244,PT_DIFFERENTIATION_VTAR_ID,0))</f>
        <v>Тариф на подключение (технологическое присоединение) к централизованной системе горячего водоснабжения</v>
      </c>
      <c r="G244" s="54" t="str">
        <f>INDEX(PT_DIFFERENTIATION_NTAR,MATCH(B244,PT_DIFFERENTIATION_NTAR_ID,0))</f>
        <v/>
      </c>
      <c r="H244" s="55"/>
      <c r="I244" s="56"/>
      <c r="J244" s="57"/>
      <c r="K244" s="62"/>
      <c r="L244" s="55" t="s">
        <v>22</v>
      </c>
      <c r="M244" s="99"/>
      <c r="N244" s="60"/>
      <c r="O244" s="5"/>
      <c r="P244" s="5"/>
      <c r="AH244" s="4">
        <v>0</v>
      </c>
    </row>
    <row r="245" spans="1:34" s="4" customFormat="1" ht="18.75" hidden="1" customHeight="1">
      <c r="A245" s="8"/>
      <c r="B245" s="8"/>
      <c r="C245" s="50" t="s">
        <v>25</v>
      </c>
      <c r="D245" s="89"/>
      <c r="E245" s="85"/>
      <c r="F245" s="87"/>
      <c r="G245" s="54"/>
      <c r="H245" s="61"/>
      <c r="I245" s="38" t="s">
        <v>24</v>
      </c>
      <c r="J245" s="39"/>
      <c r="K245" s="61"/>
      <c r="L245" s="40"/>
      <c r="M245" s="99"/>
      <c r="N245" s="60"/>
      <c r="O245" s="5"/>
      <c r="P245" s="5"/>
      <c r="AH245" s="4">
        <v>0</v>
      </c>
    </row>
    <row r="246" spans="1:34" s="4" customFormat="1" ht="0.75" hidden="1" customHeight="1">
      <c r="A246" s="8"/>
      <c r="B246" s="8"/>
      <c r="C246" s="50" t="s">
        <v>76</v>
      </c>
      <c r="D246" s="89"/>
      <c r="E246" s="85"/>
      <c r="F246" s="87"/>
      <c r="G246" s="88"/>
      <c r="H246" s="61"/>
      <c r="I246" s="38"/>
      <c r="J246" s="39"/>
      <c r="K246" s="61"/>
      <c r="L246" s="40"/>
      <c r="M246" s="99"/>
      <c r="N246" s="60"/>
      <c r="O246" s="5"/>
      <c r="P246" s="5"/>
      <c r="AH246" s="4">
        <v>0</v>
      </c>
    </row>
    <row r="247" spans="1:34" s="4" customFormat="1" ht="18.75" hidden="1" customHeight="1">
      <c r="A247" s="8" t="s">
        <v>67</v>
      </c>
      <c r="B247" s="8" t="s">
        <v>68</v>
      </c>
      <c r="C247" s="50"/>
      <c r="D247" s="89"/>
      <c r="E247" s="85"/>
      <c r="F247" s="87" t="str">
        <f>INDEX(PT_DIFFERENTIATION_VTAR,MATCH(A247,PT_DIFFERENTIATION_VTAR_ID,0))</f>
        <v>Тариф на водоотведение</v>
      </c>
      <c r="G247" s="54" t="str">
        <f>INDEX(PT_DIFFERENTIATION_NTAR,MATCH(B247,PT_DIFFERENTIATION_NTAR_ID,0))</f>
        <v/>
      </c>
      <c r="H247" s="55"/>
      <c r="I247" s="56"/>
      <c r="J247" s="57"/>
      <c r="K247" s="62"/>
      <c r="L247" s="55" t="s">
        <v>22</v>
      </c>
      <c r="M247" s="99"/>
      <c r="N247" s="60"/>
      <c r="O247" s="5"/>
      <c r="P247" s="5"/>
      <c r="AH247" s="4">
        <v>0</v>
      </c>
    </row>
    <row r="248" spans="1:34" s="4" customFormat="1" ht="18.75" hidden="1" customHeight="1">
      <c r="A248" s="8"/>
      <c r="B248" s="8"/>
      <c r="C248" s="50" t="s">
        <v>25</v>
      </c>
      <c r="D248" s="89"/>
      <c r="E248" s="85"/>
      <c r="F248" s="87"/>
      <c r="G248" s="54"/>
      <c r="H248" s="61"/>
      <c r="I248" s="38" t="s">
        <v>24</v>
      </c>
      <c r="J248" s="39"/>
      <c r="K248" s="61"/>
      <c r="L248" s="40"/>
      <c r="M248" s="99"/>
      <c r="N248" s="60"/>
      <c r="O248" s="5"/>
      <c r="P248" s="5"/>
      <c r="AH248" s="4">
        <v>0</v>
      </c>
    </row>
    <row r="249" spans="1:34" s="4" customFormat="1" ht="0.75" hidden="1" customHeight="1">
      <c r="A249" s="8"/>
      <c r="B249" s="8"/>
      <c r="C249" s="50" t="s">
        <v>76</v>
      </c>
      <c r="D249" s="89"/>
      <c r="E249" s="85"/>
      <c r="F249" s="87"/>
      <c r="G249" s="88"/>
      <c r="H249" s="61"/>
      <c r="I249" s="38"/>
      <c r="J249" s="39"/>
      <c r="K249" s="61"/>
      <c r="L249" s="40"/>
      <c r="M249" s="99"/>
      <c r="N249" s="60"/>
      <c r="O249" s="5"/>
      <c r="P249" s="5"/>
      <c r="AH249" s="4">
        <v>0</v>
      </c>
    </row>
    <row r="250" spans="1:34" s="4" customFormat="1" ht="18.75" hidden="1" customHeight="1">
      <c r="A250" s="8" t="s">
        <v>69</v>
      </c>
      <c r="B250" s="8" t="s">
        <v>70</v>
      </c>
      <c r="C250" s="50"/>
      <c r="D250" s="89"/>
      <c r="E250" s="85"/>
      <c r="F250" s="87" t="str">
        <f>INDEX(PT_DIFFERENTIATION_VTAR,MATCH(A250,PT_DIFFERENTIATION_VTAR_ID,0))</f>
        <v>Тариф на транспортировку сточных вод</v>
      </c>
      <c r="G250" s="54" t="str">
        <f>INDEX(PT_DIFFERENTIATION_NTAR,MATCH(B250,PT_DIFFERENTIATION_NTAR_ID,0))</f>
        <v/>
      </c>
      <c r="H250" s="55"/>
      <c r="I250" s="56"/>
      <c r="J250" s="57"/>
      <c r="K250" s="62"/>
      <c r="L250" s="55" t="s">
        <v>22</v>
      </c>
      <c r="M250" s="99"/>
      <c r="N250" s="60"/>
      <c r="O250" s="5"/>
      <c r="P250" s="5"/>
      <c r="AH250" s="4">
        <v>0</v>
      </c>
    </row>
    <row r="251" spans="1:34" s="4" customFormat="1" ht="18.75" hidden="1" customHeight="1">
      <c r="A251" s="8"/>
      <c r="B251" s="8"/>
      <c r="C251" s="50" t="s">
        <v>25</v>
      </c>
      <c r="D251" s="89"/>
      <c r="E251" s="85"/>
      <c r="F251" s="87"/>
      <c r="G251" s="54"/>
      <c r="H251" s="61"/>
      <c r="I251" s="38" t="s">
        <v>24</v>
      </c>
      <c r="J251" s="39"/>
      <c r="K251" s="61"/>
      <c r="L251" s="40"/>
      <c r="M251" s="99"/>
      <c r="N251" s="60"/>
      <c r="O251" s="5"/>
      <c r="P251" s="5"/>
      <c r="AH251" s="4">
        <v>0</v>
      </c>
    </row>
    <row r="252" spans="1:34" s="4" customFormat="1" ht="0.75" hidden="1" customHeight="1">
      <c r="A252" s="8"/>
      <c r="B252" s="8"/>
      <c r="C252" s="50" t="s">
        <v>76</v>
      </c>
      <c r="D252" s="89"/>
      <c r="E252" s="85"/>
      <c r="F252" s="87"/>
      <c r="G252" s="88"/>
      <c r="H252" s="61"/>
      <c r="I252" s="38"/>
      <c r="J252" s="39"/>
      <c r="K252" s="61"/>
      <c r="L252" s="40"/>
      <c r="M252" s="99"/>
      <c r="N252" s="60"/>
      <c r="O252" s="5"/>
      <c r="P252" s="5"/>
      <c r="AH252" s="4">
        <v>0</v>
      </c>
    </row>
    <row r="253" spans="1:34" s="4" customFormat="1" ht="18.75" hidden="1" customHeight="1">
      <c r="A253" s="8" t="s">
        <v>71</v>
      </c>
      <c r="B253" s="8" t="s">
        <v>72</v>
      </c>
      <c r="C253" s="50"/>
      <c r="D253" s="89"/>
      <c r="E253" s="85"/>
      <c r="F253" s="87" t="str">
        <f>INDEX(PT_DIFFERENTIATION_VTAR,MATCH(A253,PT_DIFFERENTIATION_VTAR_ID,0))</f>
        <v>Тариф на подключение (технологическое присоединение) к централизованной системе водоотведения</v>
      </c>
      <c r="G253" s="54" t="str">
        <f>INDEX(PT_DIFFERENTIATION_NTAR,MATCH(B253,PT_DIFFERENTIATION_NTAR_ID,0))</f>
        <v/>
      </c>
      <c r="H253" s="55"/>
      <c r="I253" s="56"/>
      <c r="J253" s="57"/>
      <c r="K253" s="62"/>
      <c r="L253" s="55" t="s">
        <v>22</v>
      </c>
      <c r="M253" s="99"/>
      <c r="N253" s="60"/>
      <c r="O253" s="5"/>
      <c r="P253" s="5"/>
      <c r="AH253" s="4">
        <v>0</v>
      </c>
    </row>
    <row r="254" spans="1:34" s="4" customFormat="1" ht="18.75" hidden="1" customHeight="1">
      <c r="A254" s="8"/>
      <c r="B254" s="8"/>
      <c r="C254" s="50" t="s">
        <v>25</v>
      </c>
      <c r="D254" s="89"/>
      <c r="E254" s="85"/>
      <c r="F254" s="87"/>
      <c r="G254" s="54"/>
      <c r="H254" s="61"/>
      <c r="I254" s="38" t="s">
        <v>24</v>
      </c>
      <c r="J254" s="39"/>
      <c r="K254" s="61"/>
      <c r="L254" s="40"/>
      <c r="M254" s="99"/>
      <c r="N254" s="60"/>
      <c r="O254" s="5"/>
      <c r="P254" s="5"/>
      <c r="AH254" s="4">
        <v>0</v>
      </c>
    </row>
    <row r="255" spans="1:34" s="4" customFormat="1" ht="1.1499999999999999" customHeight="1">
      <c r="A255" s="8"/>
      <c r="B255" s="8"/>
      <c r="C255" s="50" t="s">
        <v>76</v>
      </c>
      <c r="D255" s="89"/>
      <c r="E255" s="85"/>
      <c r="F255" s="87"/>
      <c r="G255" s="88"/>
      <c r="H255" s="61"/>
      <c r="I255" s="38"/>
      <c r="J255" s="39"/>
      <c r="K255" s="61"/>
      <c r="L255" s="40"/>
      <c r="M255" s="99"/>
      <c r="N255" s="60"/>
      <c r="O255" s="5"/>
      <c r="P255" s="5"/>
      <c r="AH255" s="4">
        <v>1</v>
      </c>
    </row>
    <row r="256" spans="1:34" ht="27.4" customHeight="1">
      <c r="A256" s="8"/>
      <c r="B256" s="8"/>
      <c r="D256" s="14"/>
      <c r="E256" s="10" t="s">
        <v>77</v>
      </c>
      <c r="F256" s="82"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v>
      </c>
      <c r="G256" s="82"/>
      <c r="H256" s="82"/>
      <c r="I256" s="82"/>
      <c r="J256" s="82"/>
      <c r="K256" s="82"/>
      <c r="L256" s="82"/>
      <c r="M256" s="95"/>
      <c r="N256" s="60"/>
      <c r="AH256" s="4">
        <v>26</v>
      </c>
    </row>
    <row r="257" spans="1:34" s="4" customFormat="1" ht="60.75" hidden="1" customHeight="1">
      <c r="A257" s="8" t="s">
        <v>20</v>
      </c>
      <c r="B257" s="8" t="s">
        <v>21</v>
      </c>
      <c r="C257" s="50"/>
      <c r="D257" s="89"/>
      <c r="E257" s="85"/>
      <c r="F257" s="87" t="str">
        <f>INDEX(PT_DIFFERENTIATION_VTAR,MATCH(A257,PT_DIFFERENTIATION_VTAR_ID,0))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57" s="54" t="str">
        <f>INDEX(PT_DIFFERENTIATION_NTAR,MATCH(B257,PT_DIFFERENTIATION_NTAR_ID,0))</f>
        <v/>
      </c>
      <c r="H257" s="55"/>
      <c r="I257" s="56"/>
      <c r="J257" s="57"/>
      <c r="K257" s="62"/>
      <c r="L257" s="55" t="s">
        <v>22</v>
      </c>
      <c r="M257"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горячего водоснабжения, исчисленных в соответствии с законодательством в сфере водоснабжения и водоотведения, указывается значение «0».
В случае дифференциации недополученных доходов организацией горячего водоснабжения по видам тарифов и/или по срокам действия тарифов информация указывается в отдельных строках.</v>
      </c>
      <c r="N257" s="60"/>
      <c r="O257" s="5"/>
      <c r="P257" s="5"/>
      <c r="AH257" s="4">
        <v>0</v>
      </c>
    </row>
    <row r="258" spans="1:34" s="4" customFormat="1" ht="18.75" hidden="1" customHeight="1">
      <c r="A258" s="8"/>
      <c r="B258" s="8"/>
      <c r="C258" s="50" t="s">
        <v>25</v>
      </c>
      <c r="D258" s="89"/>
      <c r="E258" s="85"/>
      <c r="F258" s="87"/>
      <c r="G258" s="54"/>
      <c r="H258" s="61"/>
      <c r="I258" s="38" t="s">
        <v>24</v>
      </c>
      <c r="J258" s="39"/>
      <c r="K258" s="61"/>
      <c r="L258" s="40"/>
      <c r="M258" s="34"/>
      <c r="N258" s="60"/>
      <c r="O258" s="5"/>
      <c r="P258" s="5"/>
      <c r="AH258" s="4">
        <v>0</v>
      </c>
    </row>
    <row r="259" spans="1:34" s="4" customFormat="1" ht="0.75" hidden="1" customHeight="1">
      <c r="A259" s="8"/>
      <c r="B259" s="8"/>
      <c r="C259" s="50" t="s">
        <v>76</v>
      </c>
      <c r="D259" s="89"/>
      <c r="E259" s="85"/>
      <c r="F259" s="87"/>
      <c r="G259" s="88"/>
      <c r="H259" s="61"/>
      <c r="I259" s="38"/>
      <c r="J259" s="39"/>
      <c r="K259" s="61"/>
      <c r="L259" s="40"/>
      <c r="M259" s="34"/>
      <c r="N259" s="60"/>
      <c r="O259" s="5"/>
      <c r="P259" s="5"/>
      <c r="AH259" s="4">
        <v>0</v>
      </c>
    </row>
    <row r="260" spans="1:34" s="4" customFormat="1" ht="45" hidden="1" customHeight="1">
      <c r="A260" s="8" t="s">
        <v>32</v>
      </c>
      <c r="B260" s="8" t="s">
        <v>33</v>
      </c>
      <c r="C260" s="50"/>
      <c r="D260" s="89"/>
      <c r="E260" s="85"/>
      <c r="F260" s="87" t="str">
        <f>INDEX(PT_DIFFERENTIATION_VTAR,MATCH(A260,PT_DIFFERENTIATION_VTAR_ID,0))</f>
        <v/>
      </c>
      <c r="G260" s="54" t="str">
        <f>INDEX(PT_DIFFERENTIATION_NTAR,MATCH(B260,PT_DIFFERENTIATION_NTAR_ID,0))</f>
        <v/>
      </c>
      <c r="H260" s="55"/>
      <c r="I260" s="56"/>
      <c r="J260" s="57"/>
      <c r="K260" s="62"/>
      <c r="L260" s="55" t="s">
        <v>22</v>
      </c>
      <c r="M260" s="41"/>
      <c r="N260" s="60"/>
      <c r="O260" s="5"/>
      <c r="P260" s="5"/>
      <c r="AH260" s="4">
        <v>0</v>
      </c>
    </row>
    <row r="261" spans="1:34" s="4" customFormat="1" ht="18.75" hidden="1" customHeight="1">
      <c r="A261" s="8"/>
      <c r="B261" s="8"/>
      <c r="C261" s="50" t="s">
        <v>25</v>
      </c>
      <c r="D261" s="89"/>
      <c r="E261" s="85"/>
      <c r="F261" s="87"/>
      <c r="G261" s="54"/>
      <c r="H261" s="61"/>
      <c r="I261" s="38" t="s">
        <v>24</v>
      </c>
      <c r="J261" s="39"/>
      <c r="K261" s="61"/>
      <c r="L261" s="40"/>
      <c r="M261" s="98"/>
      <c r="N261" s="60"/>
      <c r="O261" s="5"/>
      <c r="P261" s="5"/>
      <c r="AH261" s="4">
        <v>0</v>
      </c>
    </row>
    <row r="262" spans="1:34" s="4" customFormat="1" ht="0.75" hidden="1" customHeight="1">
      <c r="A262" s="8"/>
      <c r="B262" s="8"/>
      <c r="C262" s="50" t="s">
        <v>76</v>
      </c>
      <c r="D262" s="89"/>
      <c r="E262" s="85"/>
      <c r="F262" s="87"/>
      <c r="G262" s="88"/>
      <c r="H262" s="61"/>
      <c r="I262" s="38"/>
      <c r="J262" s="39"/>
      <c r="K262" s="61"/>
      <c r="L262" s="40"/>
      <c r="M262" s="99"/>
      <c r="N262" s="60"/>
      <c r="O262" s="5"/>
      <c r="P262" s="5"/>
      <c r="AH262" s="4">
        <v>0</v>
      </c>
    </row>
    <row r="263" spans="1:34" s="4" customFormat="1" ht="45" hidden="1" customHeight="1">
      <c r="A263" s="8" t="s">
        <v>34</v>
      </c>
      <c r="B263" s="8" t="s">
        <v>35</v>
      </c>
      <c r="C263" s="50"/>
      <c r="D263" s="89"/>
      <c r="E263" s="85"/>
      <c r="F263" s="87" t="str">
        <f>INDEX(PT_DIFFERENTIATION_VTAR,MATCH(A263,PT_DIFFERENTIATION_VTAR_ID,0))</f>
        <v>Тарифы на теплоноситель, поставляемый теплоснабжающими организациями потребителям, другим теплоснабжающим организациям</v>
      </c>
      <c r="G263" s="54" t="str">
        <f>INDEX(PT_DIFFERENTIATION_NTAR,MATCH(B263,PT_DIFFERENTIATION_NTAR_ID,0))</f>
        <v/>
      </c>
      <c r="H263" s="55"/>
      <c r="I263" s="56"/>
      <c r="J263" s="57"/>
      <c r="K263" s="62"/>
      <c r="L263" s="55" t="s">
        <v>22</v>
      </c>
      <c r="M263" s="99"/>
      <c r="N263" s="60"/>
      <c r="O263" s="5"/>
      <c r="P263" s="5"/>
      <c r="AH263" s="4">
        <v>0</v>
      </c>
    </row>
    <row r="264" spans="1:34" s="4" customFormat="1" ht="18.75" hidden="1" customHeight="1">
      <c r="A264" s="8"/>
      <c r="B264" s="8"/>
      <c r="C264" s="50" t="s">
        <v>25</v>
      </c>
      <c r="D264" s="89"/>
      <c r="E264" s="85"/>
      <c r="F264" s="87"/>
      <c r="G264" s="54"/>
      <c r="H264" s="61"/>
      <c r="I264" s="38" t="s">
        <v>24</v>
      </c>
      <c r="J264" s="39"/>
      <c r="K264" s="61"/>
      <c r="L264" s="40"/>
      <c r="M264" s="99"/>
      <c r="N264" s="60"/>
      <c r="O264" s="5"/>
      <c r="P264" s="5"/>
      <c r="AH264" s="4">
        <v>0</v>
      </c>
    </row>
    <row r="265" spans="1:34" s="4" customFormat="1" ht="0.75" hidden="1" customHeight="1">
      <c r="A265" s="8"/>
      <c r="B265" s="8"/>
      <c r="C265" s="50" t="s">
        <v>76</v>
      </c>
      <c r="D265" s="89"/>
      <c r="E265" s="85"/>
      <c r="F265" s="87"/>
      <c r="G265" s="88"/>
      <c r="H265" s="61"/>
      <c r="I265" s="38"/>
      <c r="J265" s="39"/>
      <c r="K265" s="61"/>
      <c r="L265" s="40"/>
      <c r="M265" s="99"/>
      <c r="N265" s="60"/>
      <c r="O265" s="5"/>
      <c r="P265" s="5"/>
      <c r="AH265" s="4">
        <v>0</v>
      </c>
    </row>
    <row r="266" spans="1:34" s="4" customFormat="1" ht="45" hidden="1" customHeight="1">
      <c r="A266" s="8" t="s">
        <v>36</v>
      </c>
      <c r="B266" s="8" t="s">
        <v>37</v>
      </c>
      <c r="C266" s="50"/>
      <c r="D266" s="89"/>
      <c r="E266" s="85"/>
      <c r="F266" s="87" t="str">
        <f>INDEX(PT_DIFFERENTIATION_VTAR,MATCH(A266,PT_DIFFERENTIATION_VTAR_ID,0))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66" s="54" t="str">
        <f>INDEX(PT_DIFFERENTIATION_NTAR,MATCH(B266,PT_DIFFERENTIATION_NTAR_ID,0))</f>
        <v/>
      </c>
      <c r="H266" s="55"/>
      <c r="I266" s="56"/>
      <c r="J266" s="57"/>
      <c r="K266" s="62"/>
      <c r="L266" s="55" t="s">
        <v>22</v>
      </c>
      <c r="M266" s="99"/>
      <c r="N266" s="60"/>
      <c r="O266" s="5"/>
      <c r="P266" s="5"/>
      <c r="AH266" s="4">
        <v>0</v>
      </c>
    </row>
    <row r="267" spans="1:34" s="4" customFormat="1" ht="18.75" hidden="1" customHeight="1">
      <c r="A267" s="8"/>
      <c r="B267" s="8"/>
      <c r="C267" s="50" t="s">
        <v>25</v>
      </c>
      <c r="D267" s="89"/>
      <c r="E267" s="85"/>
      <c r="F267" s="87"/>
      <c r="G267" s="54"/>
      <c r="H267" s="61"/>
      <c r="I267" s="38" t="s">
        <v>24</v>
      </c>
      <c r="J267" s="39"/>
      <c r="K267" s="61"/>
      <c r="L267" s="40"/>
      <c r="M267" s="99"/>
      <c r="N267" s="60"/>
      <c r="O267" s="5"/>
      <c r="P267" s="5"/>
      <c r="AH267" s="4">
        <v>0</v>
      </c>
    </row>
    <row r="268" spans="1:34" s="4" customFormat="1" ht="0.75" hidden="1" customHeight="1">
      <c r="A268" s="8"/>
      <c r="B268" s="8"/>
      <c r="C268" s="50" t="s">
        <v>76</v>
      </c>
      <c r="D268" s="89"/>
      <c r="E268" s="85"/>
      <c r="F268" s="87"/>
      <c r="G268" s="88"/>
      <c r="H268" s="61"/>
      <c r="I268" s="38"/>
      <c r="J268" s="39"/>
      <c r="K268" s="61"/>
      <c r="L268" s="40"/>
      <c r="M268" s="99"/>
      <c r="N268" s="60"/>
      <c r="O268" s="5"/>
      <c r="P268" s="5"/>
      <c r="AH268" s="4">
        <v>0</v>
      </c>
    </row>
    <row r="269" spans="1:34" s="4" customFormat="1" ht="18.75" hidden="1" customHeight="1">
      <c r="A269" s="8" t="s">
        <v>38</v>
      </c>
      <c r="B269" s="8" t="s">
        <v>39</v>
      </c>
      <c r="C269" s="50"/>
      <c r="D269" s="89"/>
      <c r="E269" s="85"/>
      <c r="F269" s="87" t="str">
        <f>INDEX(PT_DIFFERENTIATION_VTAR,MATCH(A269,PT_DIFFERENTIATION_VTAR_ID,0))</f>
        <v>Тарифы на услуги по передаче тепловой энергии</v>
      </c>
      <c r="G269" s="54" t="str">
        <f>INDEX(PT_DIFFERENTIATION_NTAR,MATCH(B269,PT_DIFFERENTIATION_NTAR_ID,0))</f>
        <v/>
      </c>
      <c r="H269" s="55"/>
      <c r="I269" s="56"/>
      <c r="J269" s="57"/>
      <c r="K269" s="62"/>
      <c r="L269" s="55" t="s">
        <v>22</v>
      </c>
      <c r="M269" s="99"/>
      <c r="N269" s="60"/>
      <c r="O269" s="5"/>
      <c r="P269" s="5"/>
      <c r="AH269" s="4">
        <v>0</v>
      </c>
    </row>
    <row r="270" spans="1:34" s="4" customFormat="1" ht="18.75" hidden="1" customHeight="1">
      <c r="A270" s="8"/>
      <c r="B270" s="8"/>
      <c r="C270" s="50" t="s">
        <v>25</v>
      </c>
      <c r="D270" s="89"/>
      <c r="E270" s="85"/>
      <c r="F270" s="87"/>
      <c r="G270" s="54"/>
      <c r="H270" s="61"/>
      <c r="I270" s="38" t="s">
        <v>24</v>
      </c>
      <c r="J270" s="39"/>
      <c r="K270" s="61"/>
      <c r="L270" s="40"/>
      <c r="M270" s="99"/>
      <c r="N270" s="60"/>
      <c r="O270" s="5"/>
      <c r="P270" s="5"/>
      <c r="AH270" s="4">
        <v>0</v>
      </c>
    </row>
    <row r="271" spans="1:34" s="4" customFormat="1" ht="0.75" hidden="1" customHeight="1">
      <c r="A271" s="8"/>
      <c r="B271" s="8"/>
      <c r="C271" s="50" t="s">
        <v>76</v>
      </c>
      <c r="D271" s="89"/>
      <c r="E271" s="85"/>
      <c r="F271" s="87"/>
      <c r="G271" s="88"/>
      <c r="H271" s="61"/>
      <c r="I271" s="38"/>
      <c r="J271" s="39"/>
      <c r="K271" s="61"/>
      <c r="L271" s="40"/>
      <c r="M271" s="99"/>
      <c r="N271" s="60"/>
      <c r="O271" s="5"/>
      <c r="P271" s="5"/>
      <c r="AH271" s="4">
        <v>0</v>
      </c>
    </row>
    <row r="272" spans="1:34" s="4" customFormat="1" ht="18.75" hidden="1" customHeight="1">
      <c r="A272" s="8" t="s">
        <v>40</v>
      </c>
      <c r="B272" s="8" t="s">
        <v>41</v>
      </c>
      <c r="C272" s="50"/>
      <c r="D272" s="89"/>
      <c r="E272" s="85"/>
      <c r="F272" s="87" t="str">
        <f>INDEX(PT_DIFFERENTIATION_VTAR,MATCH(A272,PT_DIFFERENTIATION_VTAR_ID,0))</f>
        <v>Тарифы на услуги по передаче теплоносителя</v>
      </c>
      <c r="G272" s="54" t="str">
        <f>INDEX(PT_DIFFERENTIATION_NTAR,MATCH(B272,PT_DIFFERENTIATION_NTAR_ID,0))</f>
        <v/>
      </c>
      <c r="H272" s="55"/>
      <c r="I272" s="56"/>
      <c r="J272" s="57"/>
      <c r="K272" s="62"/>
      <c r="L272" s="55" t="s">
        <v>22</v>
      </c>
      <c r="M272" s="99"/>
      <c r="N272" s="60"/>
      <c r="O272" s="5"/>
      <c r="P272" s="5"/>
      <c r="AH272" s="4">
        <v>0</v>
      </c>
    </row>
    <row r="273" spans="1:34" s="4" customFormat="1" ht="18.75" hidden="1" customHeight="1">
      <c r="A273" s="8"/>
      <c r="B273" s="8"/>
      <c r="C273" s="50" t="s">
        <v>25</v>
      </c>
      <c r="D273" s="89"/>
      <c r="E273" s="85"/>
      <c r="F273" s="87"/>
      <c r="G273" s="54"/>
      <c r="H273" s="61"/>
      <c r="I273" s="38" t="s">
        <v>24</v>
      </c>
      <c r="J273" s="39"/>
      <c r="K273" s="61"/>
      <c r="L273" s="40"/>
      <c r="M273" s="99"/>
      <c r="N273" s="60"/>
      <c r="O273" s="5"/>
      <c r="P273" s="5"/>
      <c r="AH273" s="4">
        <v>0</v>
      </c>
    </row>
    <row r="274" spans="1:34" s="4" customFormat="1" ht="0.75" hidden="1" customHeight="1">
      <c r="A274" s="8"/>
      <c r="B274" s="8"/>
      <c r="C274" s="50" t="s">
        <v>76</v>
      </c>
      <c r="D274" s="89"/>
      <c r="E274" s="85"/>
      <c r="F274" s="87"/>
      <c r="G274" s="88"/>
      <c r="H274" s="61"/>
      <c r="I274" s="38"/>
      <c r="J274" s="39"/>
      <c r="K274" s="61"/>
      <c r="L274" s="40"/>
      <c r="M274" s="99"/>
      <c r="N274" s="60"/>
      <c r="O274" s="5"/>
      <c r="P274" s="5"/>
      <c r="AH274" s="4">
        <v>0</v>
      </c>
    </row>
    <row r="275" spans="1:34" s="4" customFormat="1" ht="18.75" hidden="1" customHeight="1">
      <c r="A275" s="8" t="s">
        <v>42</v>
      </c>
      <c r="B275" s="8" t="s">
        <v>43</v>
      </c>
      <c r="C275" s="50"/>
      <c r="D275" s="89"/>
      <c r="E275" s="85"/>
      <c r="F275" s="87" t="str">
        <f>INDEX(PT_DIFFERENTIATION_VTAR,MATCH(A275,PT_DIFFERENTIATION_VTAR_ID,0))</f>
        <v>Плата за услуги по поддержанию резервной тепловой мощности при отсутствии потребления тепловой энергии</v>
      </c>
      <c r="G275" s="54" t="str">
        <f>INDEX(PT_DIFFERENTIATION_NTAR,MATCH(B275,PT_DIFFERENTIATION_NTAR_ID,0))</f>
        <v/>
      </c>
      <c r="H275" s="55"/>
      <c r="I275" s="56"/>
      <c r="J275" s="57"/>
      <c r="K275" s="62"/>
      <c r="L275" s="55" t="s">
        <v>22</v>
      </c>
      <c r="M275" s="99"/>
      <c r="N275" s="60"/>
      <c r="O275" s="5"/>
      <c r="P275" s="5"/>
      <c r="AH275" s="4">
        <v>0</v>
      </c>
    </row>
    <row r="276" spans="1:34" s="4" customFormat="1" ht="18.75" hidden="1" customHeight="1">
      <c r="A276" s="8"/>
      <c r="B276" s="8"/>
      <c r="C276" s="50" t="s">
        <v>25</v>
      </c>
      <c r="D276" s="89"/>
      <c r="E276" s="85"/>
      <c r="F276" s="87"/>
      <c r="G276" s="54"/>
      <c r="H276" s="61"/>
      <c r="I276" s="38" t="s">
        <v>24</v>
      </c>
      <c r="J276" s="39"/>
      <c r="K276" s="61"/>
      <c r="L276" s="40"/>
      <c r="M276" s="99"/>
      <c r="N276" s="60"/>
      <c r="O276" s="5"/>
      <c r="P276" s="5"/>
      <c r="AH276" s="4">
        <v>0</v>
      </c>
    </row>
    <row r="277" spans="1:34" s="4" customFormat="1" ht="0.75" hidden="1" customHeight="1">
      <c r="A277" s="8"/>
      <c r="B277" s="8"/>
      <c r="C277" s="50" t="s">
        <v>76</v>
      </c>
      <c r="D277" s="89"/>
      <c r="E277" s="85"/>
      <c r="F277" s="87"/>
      <c r="G277" s="88"/>
      <c r="H277" s="61"/>
      <c r="I277" s="38"/>
      <c r="J277" s="39"/>
      <c r="K277" s="61"/>
      <c r="L277" s="40"/>
      <c r="M277" s="99"/>
      <c r="N277" s="60"/>
      <c r="O277" s="5"/>
      <c r="P277" s="5"/>
      <c r="AH277" s="4">
        <v>0</v>
      </c>
    </row>
    <row r="278" spans="1:34" s="4" customFormat="1" ht="18.75" hidden="1" customHeight="1">
      <c r="A278" s="8" t="s">
        <v>44</v>
      </c>
      <c r="B278" s="8" t="s">
        <v>45</v>
      </c>
      <c r="C278" s="50"/>
      <c r="D278" s="89"/>
      <c r="E278" s="85"/>
      <c r="F278" s="87" t="str">
        <f>INDEX(PT_DIFFERENTIATION_VTAR,MATCH(A278,PT_DIFFERENTIATION_VTAR_ID,0))</f>
        <v>Плата за подключение (технологическое присоединение) к системе теплоснабжения</v>
      </c>
      <c r="G278" s="54" t="str">
        <f>INDEX(PT_DIFFERENTIATION_NTAR,MATCH(B278,PT_DIFFERENTIATION_NTAR_ID,0))</f>
        <v/>
      </c>
      <c r="H278" s="55"/>
      <c r="I278" s="56"/>
      <c r="J278" s="57"/>
      <c r="K278" s="62"/>
      <c r="L278" s="55" t="s">
        <v>22</v>
      </c>
      <c r="M278" s="99"/>
      <c r="N278" s="60"/>
      <c r="O278" s="5"/>
      <c r="P278" s="5"/>
      <c r="AH278" s="4">
        <v>0</v>
      </c>
    </row>
    <row r="279" spans="1:34" s="4" customFormat="1" ht="18.75" hidden="1" customHeight="1">
      <c r="A279" s="8"/>
      <c r="B279" s="8"/>
      <c r="C279" s="50" t="s">
        <v>25</v>
      </c>
      <c r="D279" s="89"/>
      <c r="E279" s="85"/>
      <c r="F279" s="87"/>
      <c r="G279" s="54"/>
      <c r="H279" s="61"/>
      <c r="I279" s="38" t="s">
        <v>24</v>
      </c>
      <c r="J279" s="39"/>
      <c r="K279" s="61"/>
      <c r="L279" s="40"/>
      <c r="M279" s="99"/>
      <c r="N279" s="60"/>
      <c r="O279" s="5"/>
      <c r="P279" s="5"/>
      <c r="AH279" s="4">
        <v>0</v>
      </c>
    </row>
    <row r="280" spans="1:34" s="4" customFormat="1" ht="0.75" hidden="1" customHeight="1">
      <c r="A280" s="8"/>
      <c r="B280" s="8"/>
      <c r="C280" s="50" t="s">
        <v>76</v>
      </c>
      <c r="D280" s="89"/>
      <c r="E280" s="85"/>
      <c r="F280" s="87"/>
      <c r="G280" s="88"/>
      <c r="H280" s="61"/>
      <c r="I280" s="38"/>
      <c r="J280" s="39"/>
      <c r="K280" s="61"/>
      <c r="L280" s="40"/>
      <c r="M280" s="99"/>
      <c r="N280" s="60"/>
      <c r="O280" s="5"/>
      <c r="P280" s="5"/>
      <c r="AH280" s="4">
        <v>0</v>
      </c>
    </row>
    <row r="281" spans="1:34" s="4" customFormat="1" ht="18.75" hidden="1" customHeight="1">
      <c r="A281" s="8" t="s">
        <v>46</v>
      </c>
      <c r="B281" s="8" t="s">
        <v>47</v>
      </c>
      <c r="C281" s="50"/>
      <c r="D281" s="89"/>
      <c r="E281" s="85"/>
      <c r="F281" s="87" t="str">
        <f>INDEX(PT_DIFFERENTIATION_VTAR,MATCH(A281,PT_DIFFERENTIATION_VTAR_ID,0))</f>
        <v>Плата за подключение (технологическое присоединение) к системе теплоснабжения (индивидуальная)</v>
      </c>
      <c r="G281" s="54" t="str">
        <f>INDEX(PT_DIFFERENTIATION_NTAR,MATCH(B281,PT_DIFFERENTIATION_NTAR_ID,0))</f>
        <v/>
      </c>
      <c r="H281" s="55"/>
      <c r="I281" s="56"/>
      <c r="J281" s="57"/>
      <c r="K281" s="62"/>
      <c r="L281" s="55" t="s">
        <v>22</v>
      </c>
      <c r="M281" s="99"/>
      <c r="N281" s="60"/>
      <c r="O281" s="5"/>
      <c r="P281" s="5"/>
      <c r="AH281" s="4">
        <v>0</v>
      </c>
    </row>
    <row r="282" spans="1:34" s="4" customFormat="1" ht="18.75" hidden="1" customHeight="1">
      <c r="A282" s="8"/>
      <c r="B282" s="8"/>
      <c r="C282" s="50" t="s">
        <v>25</v>
      </c>
      <c r="D282" s="89"/>
      <c r="E282" s="85"/>
      <c r="F282" s="87"/>
      <c r="G282" s="54"/>
      <c r="H282" s="61"/>
      <c r="I282" s="38" t="s">
        <v>24</v>
      </c>
      <c r="J282" s="39"/>
      <c r="K282" s="61"/>
      <c r="L282" s="40"/>
      <c r="M282" s="99"/>
      <c r="N282" s="60"/>
      <c r="O282" s="5"/>
      <c r="P282" s="5"/>
      <c r="AH282" s="4">
        <v>0</v>
      </c>
    </row>
    <row r="283" spans="1:34" s="4" customFormat="1" ht="0.75" hidden="1" customHeight="1">
      <c r="A283" s="8"/>
      <c r="B283" s="8"/>
      <c r="C283" s="50" t="s">
        <v>76</v>
      </c>
      <c r="D283" s="89"/>
      <c r="E283" s="85"/>
      <c r="F283" s="87"/>
      <c r="G283" s="88"/>
      <c r="H283" s="61"/>
      <c r="I283" s="38"/>
      <c r="J283" s="39"/>
      <c r="K283" s="61"/>
      <c r="L283" s="40"/>
      <c r="M283" s="99"/>
      <c r="N283" s="60"/>
      <c r="O283" s="5"/>
      <c r="P283" s="5"/>
      <c r="AH283" s="4">
        <v>0</v>
      </c>
    </row>
    <row r="284" spans="1:34" s="4" customFormat="1" ht="18.75" hidden="1" customHeight="1">
      <c r="A284" s="8" t="s">
        <v>48</v>
      </c>
      <c r="B284" s="8" t="s">
        <v>49</v>
      </c>
      <c r="C284" s="50"/>
      <c r="D284" s="89"/>
      <c r="E284" s="85"/>
      <c r="F284" s="87" t="str">
        <f>INDEX(PT_DIFFERENTIATION_VTAR,MATCH(A284,PT_DIFFERENTIATION_VTAR_ID,0))</f>
        <v>Тариф на питьевую воду (питьевое водоснабжение)</v>
      </c>
      <c r="G284" s="54" t="str">
        <f>INDEX(PT_DIFFERENTIATION_NTAR,MATCH(B284,PT_DIFFERENTIATION_NTAR_ID,0))</f>
        <v/>
      </c>
      <c r="H284" s="55"/>
      <c r="I284" s="56"/>
      <c r="J284" s="57"/>
      <c r="K284" s="62"/>
      <c r="L284" s="55" t="s">
        <v>22</v>
      </c>
      <c r="M284" s="99"/>
      <c r="N284" s="60"/>
      <c r="O284" s="5"/>
      <c r="P284" s="5"/>
      <c r="AH284" s="4">
        <v>0</v>
      </c>
    </row>
    <row r="285" spans="1:34" s="4" customFormat="1" ht="18.75" hidden="1" customHeight="1">
      <c r="A285" s="8"/>
      <c r="B285" s="8"/>
      <c r="C285" s="50" t="s">
        <v>25</v>
      </c>
      <c r="D285" s="89"/>
      <c r="E285" s="85"/>
      <c r="F285" s="87"/>
      <c r="G285" s="54"/>
      <c r="H285" s="61"/>
      <c r="I285" s="38" t="s">
        <v>24</v>
      </c>
      <c r="J285" s="39"/>
      <c r="K285" s="61"/>
      <c r="L285" s="40"/>
      <c r="M285" s="99"/>
      <c r="N285" s="60"/>
      <c r="O285" s="5"/>
      <c r="P285" s="5"/>
      <c r="AH285" s="4">
        <v>0</v>
      </c>
    </row>
    <row r="286" spans="1:34" s="4" customFormat="1" ht="0.75" hidden="1" customHeight="1">
      <c r="A286" s="8"/>
      <c r="B286" s="8"/>
      <c r="C286" s="50" t="s">
        <v>76</v>
      </c>
      <c r="D286" s="89"/>
      <c r="E286" s="85"/>
      <c r="F286" s="87"/>
      <c r="G286" s="88"/>
      <c r="H286" s="61"/>
      <c r="I286" s="38"/>
      <c r="J286" s="39"/>
      <c r="K286" s="61"/>
      <c r="L286" s="40"/>
      <c r="M286" s="99"/>
      <c r="N286" s="60"/>
      <c r="O286" s="5"/>
      <c r="P286" s="5"/>
      <c r="AH286" s="4">
        <v>0</v>
      </c>
    </row>
    <row r="287" spans="1:34" s="4" customFormat="1" ht="18.75" hidden="1" customHeight="1">
      <c r="A287" s="8" t="s">
        <v>50</v>
      </c>
      <c r="B287" s="8" t="s">
        <v>51</v>
      </c>
      <c r="C287" s="50"/>
      <c r="D287" s="89"/>
      <c r="E287" s="85"/>
      <c r="F287" s="87" t="str">
        <f>INDEX(PT_DIFFERENTIATION_VTAR,MATCH(A287,PT_DIFFERENTIATION_VTAR_ID,0))</f>
        <v>Тариф на техническую воду</v>
      </c>
      <c r="G287" s="54" t="str">
        <f>INDEX(PT_DIFFERENTIATION_NTAR,MATCH(B287,PT_DIFFERENTIATION_NTAR_ID,0))</f>
        <v/>
      </c>
      <c r="H287" s="55"/>
      <c r="I287" s="56"/>
      <c r="J287" s="57"/>
      <c r="K287" s="62"/>
      <c r="L287" s="55" t="s">
        <v>22</v>
      </c>
      <c r="M287" s="99"/>
      <c r="N287" s="60"/>
      <c r="O287" s="5"/>
      <c r="P287" s="5"/>
      <c r="AH287" s="4">
        <v>0</v>
      </c>
    </row>
    <row r="288" spans="1:34" s="4" customFormat="1" ht="18.75" hidden="1" customHeight="1">
      <c r="A288" s="8"/>
      <c r="B288" s="8"/>
      <c r="C288" s="50" t="s">
        <v>25</v>
      </c>
      <c r="D288" s="89"/>
      <c r="E288" s="85"/>
      <c r="F288" s="87"/>
      <c r="G288" s="54"/>
      <c r="H288" s="61"/>
      <c r="I288" s="38" t="s">
        <v>24</v>
      </c>
      <c r="J288" s="39"/>
      <c r="K288" s="61"/>
      <c r="L288" s="40"/>
      <c r="M288" s="99"/>
      <c r="N288" s="60"/>
      <c r="O288" s="5"/>
      <c r="P288" s="5"/>
      <c r="AH288" s="4">
        <v>0</v>
      </c>
    </row>
    <row r="289" spans="1:34" s="4" customFormat="1" ht="0.75" hidden="1" customHeight="1">
      <c r="A289" s="8"/>
      <c r="B289" s="8"/>
      <c r="C289" s="50" t="s">
        <v>76</v>
      </c>
      <c r="D289" s="89"/>
      <c r="E289" s="85"/>
      <c r="F289" s="87"/>
      <c r="G289" s="88"/>
      <c r="H289" s="61"/>
      <c r="I289" s="38"/>
      <c r="J289" s="39"/>
      <c r="K289" s="61"/>
      <c r="L289" s="40"/>
      <c r="M289" s="99"/>
      <c r="N289" s="60"/>
      <c r="O289" s="5"/>
      <c r="P289" s="5"/>
      <c r="AH289" s="4">
        <v>0</v>
      </c>
    </row>
    <row r="290" spans="1:34" s="4" customFormat="1" ht="18.75" hidden="1" customHeight="1">
      <c r="A290" s="8" t="s">
        <v>52</v>
      </c>
      <c r="B290" s="8" t="s">
        <v>53</v>
      </c>
      <c r="C290" s="50"/>
      <c r="D290" s="89"/>
      <c r="E290" s="85"/>
      <c r="F290" s="87" t="str">
        <f>INDEX(PT_DIFFERENTIATION_VTAR,MATCH(A290,PT_DIFFERENTIATION_VTAR_ID,0))</f>
        <v>Тариф на транспортировку воды</v>
      </c>
      <c r="G290" s="54" t="str">
        <f>INDEX(PT_DIFFERENTIATION_NTAR,MATCH(B290,PT_DIFFERENTIATION_NTAR_ID,0))</f>
        <v/>
      </c>
      <c r="H290" s="55"/>
      <c r="I290" s="56"/>
      <c r="J290" s="57"/>
      <c r="K290" s="62"/>
      <c r="L290" s="55" t="s">
        <v>22</v>
      </c>
      <c r="M290" s="99"/>
      <c r="N290" s="60"/>
      <c r="O290" s="5"/>
      <c r="P290" s="5"/>
      <c r="AH290" s="4">
        <v>0</v>
      </c>
    </row>
    <row r="291" spans="1:34" s="4" customFormat="1" ht="18.75" hidden="1" customHeight="1">
      <c r="A291" s="8"/>
      <c r="B291" s="8"/>
      <c r="C291" s="50" t="s">
        <v>25</v>
      </c>
      <c r="D291" s="89"/>
      <c r="E291" s="85"/>
      <c r="F291" s="87"/>
      <c r="G291" s="54"/>
      <c r="H291" s="61"/>
      <c r="I291" s="38" t="s">
        <v>24</v>
      </c>
      <c r="J291" s="39"/>
      <c r="K291" s="61"/>
      <c r="L291" s="40"/>
      <c r="M291" s="99"/>
      <c r="N291" s="60"/>
      <c r="O291" s="5"/>
      <c r="P291" s="5"/>
      <c r="AH291" s="4">
        <v>0</v>
      </c>
    </row>
    <row r="292" spans="1:34" s="4" customFormat="1" ht="0.75" hidden="1" customHeight="1">
      <c r="A292" s="8"/>
      <c r="B292" s="8"/>
      <c r="C292" s="50" t="s">
        <v>76</v>
      </c>
      <c r="D292" s="89"/>
      <c r="E292" s="85"/>
      <c r="F292" s="87"/>
      <c r="G292" s="88"/>
      <c r="H292" s="61"/>
      <c r="I292" s="38"/>
      <c r="J292" s="39"/>
      <c r="K292" s="61"/>
      <c r="L292" s="40"/>
      <c r="M292" s="99"/>
      <c r="N292" s="60"/>
      <c r="O292" s="5"/>
      <c r="P292" s="5"/>
      <c r="AH292" s="4">
        <v>0</v>
      </c>
    </row>
    <row r="293" spans="1:34" s="4" customFormat="1" ht="18.75" hidden="1" customHeight="1">
      <c r="A293" s="8" t="s">
        <v>54</v>
      </c>
      <c r="B293" s="8" t="s">
        <v>55</v>
      </c>
      <c r="C293" s="50"/>
      <c r="D293" s="89"/>
      <c r="E293" s="85"/>
      <c r="F293" s="87" t="str">
        <f>INDEX(PT_DIFFERENTIATION_VTAR,MATCH(A293,PT_DIFFERENTIATION_VTAR_ID,0))</f>
        <v>Тариф на подвоз воды</v>
      </c>
      <c r="G293" s="54" t="str">
        <f>INDEX(PT_DIFFERENTIATION_NTAR,MATCH(B293,PT_DIFFERENTIATION_NTAR_ID,0))</f>
        <v/>
      </c>
      <c r="H293" s="55"/>
      <c r="I293" s="56"/>
      <c r="J293" s="57"/>
      <c r="K293" s="62"/>
      <c r="L293" s="55" t="s">
        <v>22</v>
      </c>
      <c r="M293" s="99"/>
      <c r="N293" s="60"/>
      <c r="O293" s="5"/>
      <c r="P293" s="5"/>
      <c r="AH293" s="4">
        <v>0</v>
      </c>
    </row>
    <row r="294" spans="1:34" s="4" customFormat="1" ht="18.75" hidden="1" customHeight="1">
      <c r="A294" s="8"/>
      <c r="B294" s="8"/>
      <c r="C294" s="50" t="s">
        <v>25</v>
      </c>
      <c r="D294" s="89"/>
      <c r="E294" s="85"/>
      <c r="F294" s="87"/>
      <c r="G294" s="54"/>
      <c r="H294" s="61"/>
      <c r="I294" s="38" t="s">
        <v>24</v>
      </c>
      <c r="J294" s="39"/>
      <c r="K294" s="61"/>
      <c r="L294" s="40"/>
      <c r="M294" s="99"/>
      <c r="N294" s="60"/>
      <c r="O294" s="5"/>
      <c r="P294" s="5"/>
      <c r="AH294" s="4">
        <v>0</v>
      </c>
    </row>
    <row r="295" spans="1:34" s="4" customFormat="1" ht="0.75" hidden="1" customHeight="1">
      <c r="A295" s="8"/>
      <c r="B295" s="8"/>
      <c r="C295" s="50" t="s">
        <v>76</v>
      </c>
      <c r="D295" s="89"/>
      <c r="E295" s="85"/>
      <c r="F295" s="87"/>
      <c r="G295" s="88"/>
      <c r="H295" s="61"/>
      <c r="I295" s="38"/>
      <c r="J295" s="39"/>
      <c r="K295" s="61"/>
      <c r="L295" s="40"/>
      <c r="M295" s="99"/>
      <c r="N295" s="60"/>
      <c r="O295" s="5"/>
      <c r="P295" s="5"/>
      <c r="AH295" s="4">
        <v>0</v>
      </c>
    </row>
    <row r="296" spans="1:34" s="4" customFormat="1" ht="18.75" hidden="1" customHeight="1">
      <c r="A296" s="8" t="s">
        <v>56</v>
      </c>
      <c r="B296" s="8" t="s">
        <v>57</v>
      </c>
      <c r="C296" s="50"/>
      <c r="D296" s="89"/>
      <c r="E296" s="85"/>
      <c r="F296" s="87" t="str">
        <f>INDEX(PT_DIFFERENTIATION_VTAR,MATCH(A296,PT_DIFFERENTIATION_VTAR_ID,0))</f>
        <v>Тариф на подключение (технологическое присоединение) к централизованной системе холодного водоснабжения</v>
      </c>
      <c r="G296" s="54" t="str">
        <f>INDEX(PT_DIFFERENTIATION_NTAR,MATCH(B296,PT_DIFFERENTIATION_NTAR_ID,0))</f>
        <v/>
      </c>
      <c r="H296" s="55"/>
      <c r="I296" s="56"/>
      <c r="J296" s="57"/>
      <c r="K296" s="62"/>
      <c r="L296" s="55" t="s">
        <v>22</v>
      </c>
      <c r="M296" s="99"/>
      <c r="N296" s="60"/>
      <c r="O296" s="5"/>
      <c r="P296" s="5"/>
      <c r="AH296" s="4">
        <v>0</v>
      </c>
    </row>
    <row r="297" spans="1:34" s="4" customFormat="1" ht="18.75" hidden="1" customHeight="1">
      <c r="A297" s="8"/>
      <c r="B297" s="8"/>
      <c r="C297" s="50" t="s">
        <v>25</v>
      </c>
      <c r="D297" s="89"/>
      <c r="E297" s="85"/>
      <c r="F297" s="87"/>
      <c r="G297" s="54"/>
      <c r="H297" s="61"/>
      <c r="I297" s="38" t="s">
        <v>24</v>
      </c>
      <c r="J297" s="39"/>
      <c r="K297" s="61"/>
      <c r="L297" s="40"/>
      <c r="M297" s="99"/>
      <c r="N297" s="60"/>
      <c r="O297" s="5"/>
      <c r="P297" s="5"/>
      <c r="AH297" s="4">
        <v>0</v>
      </c>
    </row>
    <row r="298" spans="1:34" s="4" customFormat="1" ht="0.75" hidden="1" customHeight="1">
      <c r="A298" s="8"/>
      <c r="B298" s="8"/>
      <c r="C298" s="50" t="s">
        <v>76</v>
      </c>
      <c r="D298" s="89"/>
      <c r="E298" s="85"/>
      <c r="F298" s="87"/>
      <c r="G298" s="88"/>
      <c r="H298" s="61"/>
      <c r="I298" s="38"/>
      <c r="J298" s="39"/>
      <c r="K298" s="61"/>
      <c r="L298" s="40"/>
      <c r="M298" s="99"/>
      <c r="N298" s="60"/>
      <c r="O298" s="5"/>
      <c r="P298" s="5"/>
      <c r="AH298" s="4">
        <v>0</v>
      </c>
    </row>
    <row r="299" spans="1:34" s="4" customFormat="1" ht="18.75" customHeight="1">
      <c r="A299" s="8" t="s">
        <v>58</v>
      </c>
      <c r="B299" s="8" t="s">
        <v>59</v>
      </c>
      <c r="C299" s="50"/>
      <c r="D299" s="89"/>
      <c r="E299" s="85"/>
      <c r="F299" s="87" t="str">
        <f>INDEX(PT_DIFFERENTIATION_VTAR,MATCH(A299,PT_DIFFERENTIATION_VTAR_ID,0))</f>
        <v>Тариф на горячую воду (горячее водоснабжение)</v>
      </c>
      <c r="G299" s="54" t="str">
        <f>INDEX(PT_DIFFERENTIATION_NTAR,MATCH(B299,PT_DIFFERENTIATION_NTAR_ID,0))</f>
        <v>Тариф на горячее водоснабжение на территории п.Кедровый-2</v>
      </c>
      <c r="H299" s="55"/>
      <c r="I299" s="56">
        <v>45658.492696759262</v>
      </c>
      <c r="J299" s="57">
        <v>46022.492800925924</v>
      </c>
      <c r="K299" s="62">
        <v>0</v>
      </c>
      <c r="L299" s="55" t="s">
        <v>22</v>
      </c>
      <c r="M299" s="99"/>
      <c r="N299" s="60"/>
      <c r="O299" s="5"/>
      <c r="P299" s="5"/>
      <c r="AH299" s="4">
        <v>0</v>
      </c>
    </row>
    <row r="300" spans="1:34" s="4" customFormat="1" ht="56.25" customHeight="1">
      <c r="A300" s="8"/>
      <c r="B300" s="8"/>
      <c r="C300" s="50"/>
      <c r="D300" s="92"/>
      <c r="E300" s="93"/>
      <c r="F300" s="93"/>
      <c r="G300" s="93"/>
      <c r="H300" s="30" t="s">
        <v>1</v>
      </c>
      <c r="I300" s="56">
        <v>46023.492905092593</v>
      </c>
      <c r="J300" s="57">
        <v>46387.492997685185</v>
      </c>
      <c r="K300" s="62">
        <v>0</v>
      </c>
      <c r="L300" s="55" t="s">
        <v>22</v>
      </c>
      <c r="M300" s="59"/>
      <c r="N300" s="60"/>
      <c r="O300" s="5"/>
      <c r="P300" s="5"/>
      <c r="AH300" s="4">
        <v>0</v>
      </c>
    </row>
    <row r="301" spans="1:34" s="4" customFormat="1" ht="56.25" customHeight="1">
      <c r="A301" s="8"/>
      <c r="B301" s="8"/>
      <c r="C301" s="50"/>
      <c r="D301" s="92"/>
      <c r="E301" s="93"/>
      <c r="F301" s="93"/>
      <c r="G301" s="93"/>
      <c r="H301" s="30" t="s">
        <v>1</v>
      </c>
      <c r="I301" s="56">
        <v>46388.493148148147</v>
      </c>
      <c r="J301" s="57">
        <v>46752.49322916667</v>
      </c>
      <c r="K301" s="62">
        <v>0</v>
      </c>
      <c r="L301" s="55" t="s">
        <v>22</v>
      </c>
      <c r="M301" s="59"/>
      <c r="N301" s="60"/>
      <c r="O301" s="5"/>
      <c r="P301" s="5"/>
      <c r="AH301" s="4">
        <v>0</v>
      </c>
    </row>
    <row r="302" spans="1:34" s="4" customFormat="1" ht="56.25" customHeight="1">
      <c r="A302" s="8"/>
      <c r="B302" s="8"/>
      <c r="C302" s="50"/>
      <c r="D302" s="92"/>
      <c r="E302" s="93"/>
      <c r="F302" s="93"/>
      <c r="G302" s="93"/>
      <c r="H302" s="30" t="s">
        <v>1</v>
      </c>
      <c r="I302" s="56">
        <v>46753.493368055555</v>
      </c>
      <c r="J302" s="57">
        <v>47118.493449074071</v>
      </c>
      <c r="K302" s="62">
        <v>0</v>
      </c>
      <c r="L302" s="55" t="s">
        <v>22</v>
      </c>
      <c r="M302" s="59"/>
      <c r="N302" s="60"/>
      <c r="O302" s="5"/>
      <c r="P302" s="5"/>
      <c r="AH302" s="4">
        <v>0</v>
      </c>
    </row>
    <row r="303" spans="1:34" s="4" customFormat="1" ht="56.25" customHeight="1">
      <c r="A303" s="8"/>
      <c r="B303" s="8"/>
      <c r="C303" s="50"/>
      <c r="D303" s="92"/>
      <c r="E303" s="93"/>
      <c r="F303" s="93"/>
      <c r="G303" s="93"/>
      <c r="H303" s="30" t="s">
        <v>1</v>
      </c>
      <c r="I303" s="56">
        <v>47119.589224537034</v>
      </c>
      <c r="J303" s="57">
        <v>47483.589305555557</v>
      </c>
      <c r="K303" s="62">
        <v>0</v>
      </c>
      <c r="L303" s="55" t="s">
        <v>22</v>
      </c>
      <c r="M303" s="59"/>
      <c r="N303" s="60"/>
      <c r="O303" s="5"/>
      <c r="P303" s="5"/>
      <c r="AH303" s="4">
        <v>0</v>
      </c>
    </row>
    <row r="304" spans="1:34" s="4" customFormat="1" ht="18.75" customHeight="1">
      <c r="A304" s="8"/>
      <c r="B304" s="8"/>
      <c r="C304" s="50" t="s">
        <v>25</v>
      </c>
      <c r="D304" s="89"/>
      <c r="E304" s="85"/>
      <c r="F304" s="87"/>
      <c r="G304" s="54"/>
      <c r="H304" s="61"/>
      <c r="I304" s="38" t="s">
        <v>24</v>
      </c>
      <c r="J304" s="39"/>
      <c r="K304" s="61"/>
      <c r="L304" s="40"/>
      <c r="M304" s="99"/>
      <c r="N304" s="60"/>
      <c r="O304" s="5"/>
      <c r="P304" s="5"/>
      <c r="AH304" s="4">
        <v>0</v>
      </c>
    </row>
    <row r="305" spans="1:34" s="4" customFormat="1" ht="18.75" customHeight="1">
      <c r="A305" s="8" t="s">
        <v>58</v>
      </c>
      <c r="B305" s="8" t="s">
        <v>61</v>
      </c>
      <c r="C305" s="50"/>
      <c r="D305" s="92"/>
      <c r="E305" s="93"/>
      <c r="F305" s="93"/>
      <c r="G305" s="54" t="str">
        <f>INDEX(PT_DIFFERENTIATION_NTAR,MATCH(B305,PT_DIFFERENTIATION_NTAR_ID,0))</f>
        <v>Тариф на горячее водоснабжение на территории п.Юность, Лунный</v>
      </c>
      <c r="H305" s="55"/>
      <c r="I305" s="56">
        <v>45658.589490740742</v>
      </c>
      <c r="J305" s="57">
        <v>46022.589571759258</v>
      </c>
      <c r="K305" s="62">
        <v>0</v>
      </c>
      <c r="L305" s="55" t="s">
        <v>22</v>
      </c>
      <c r="M305" s="59"/>
      <c r="N305" s="60"/>
      <c r="O305" s="5"/>
      <c r="P305" s="5"/>
      <c r="AH305" s="4">
        <v>0</v>
      </c>
    </row>
    <row r="306" spans="1:34" s="4" customFormat="1" ht="56.25" customHeight="1">
      <c r="A306" s="8"/>
      <c r="B306" s="8"/>
      <c r="C306" s="50"/>
      <c r="D306" s="92"/>
      <c r="E306" s="93"/>
      <c r="F306" s="93"/>
      <c r="G306" s="93"/>
      <c r="H306" s="30" t="s">
        <v>1</v>
      </c>
      <c r="I306" s="56">
        <v>46023.589699074073</v>
      </c>
      <c r="J306" s="57">
        <v>46387.589895833335</v>
      </c>
      <c r="K306" s="62">
        <v>0</v>
      </c>
      <c r="L306" s="55" t="s">
        <v>22</v>
      </c>
      <c r="M306" s="59"/>
      <c r="N306" s="60"/>
      <c r="O306" s="5"/>
      <c r="P306" s="5"/>
      <c r="AH306" s="4">
        <v>0</v>
      </c>
    </row>
    <row r="307" spans="1:34" s="4" customFormat="1" ht="56.25" customHeight="1">
      <c r="A307" s="8"/>
      <c r="B307" s="8"/>
      <c r="C307" s="50"/>
      <c r="D307" s="92"/>
      <c r="E307" s="93"/>
      <c r="F307" s="93"/>
      <c r="G307" s="93"/>
      <c r="H307" s="30" t="s">
        <v>1</v>
      </c>
      <c r="I307" s="56">
        <v>46388.591365740744</v>
      </c>
      <c r="J307" s="57">
        <v>46752.591469907406</v>
      </c>
      <c r="K307" s="62">
        <v>0</v>
      </c>
      <c r="L307" s="55" t="s">
        <v>22</v>
      </c>
      <c r="M307" s="59"/>
      <c r="N307" s="60"/>
      <c r="O307" s="5"/>
      <c r="P307" s="5"/>
      <c r="AH307" s="4">
        <v>0</v>
      </c>
    </row>
    <row r="308" spans="1:34" s="4" customFormat="1" ht="56.25" customHeight="1">
      <c r="A308" s="8"/>
      <c r="B308" s="8"/>
      <c r="C308" s="50"/>
      <c r="D308" s="92"/>
      <c r="E308" s="93"/>
      <c r="F308" s="93"/>
      <c r="G308" s="93"/>
      <c r="H308" s="30" t="s">
        <v>1</v>
      </c>
      <c r="I308" s="56">
        <v>46753.591631944444</v>
      </c>
      <c r="J308" s="57">
        <v>47118.591724537036</v>
      </c>
      <c r="K308" s="62">
        <v>0</v>
      </c>
      <c r="L308" s="55" t="s">
        <v>22</v>
      </c>
      <c r="M308" s="59"/>
      <c r="N308" s="60"/>
      <c r="O308" s="5"/>
      <c r="P308" s="5"/>
      <c r="AH308" s="4">
        <v>0</v>
      </c>
    </row>
    <row r="309" spans="1:34" s="4" customFormat="1" ht="56.25" customHeight="1">
      <c r="A309" s="8"/>
      <c r="B309" s="8"/>
      <c r="C309" s="50"/>
      <c r="D309" s="92"/>
      <c r="E309" s="93"/>
      <c r="F309" s="93"/>
      <c r="G309" s="93"/>
      <c r="H309" s="30" t="s">
        <v>1</v>
      </c>
      <c r="I309" s="56">
        <v>47119.591863425929</v>
      </c>
      <c r="J309" s="57">
        <v>47483.591979166667</v>
      </c>
      <c r="K309" s="62">
        <v>0</v>
      </c>
      <c r="L309" s="55" t="s">
        <v>22</v>
      </c>
      <c r="M309" s="59"/>
      <c r="N309" s="60"/>
      <c r="O309" s="5"/>
      <c r="P309" s="5"/>
      <c r="AH309" s="4">
        <v>0</v>
      </c>
    </row>
    <row r="310" spans="1:34" s="4" customFormat="1" ht="18.75" customHeight="1">
      <c r="A310" s="8"/>
      <c r="B310" s="8"/>
      <c r="C310" s="50" t="s">
        <v>25</v>
      </c>
      <c r="D310" s="92"/>
      <c r="E310" s="93"/>
      <c r="F310" s="93"/>
      <c r="G310" s="54"/>
      <c r="H310" s="61"/>
      <c r="I310" s="38" t="s">
        <v>24</v>
      </c>
      <c r="J310" s="39"/>
      <c r="K310" s="61"/>
      <c r="L310" s="40"/>
      <c r="M310" s="59"/>
      <c r="N310" s="60"/>
      <c r="O310" s="5"/>
      <c r="P310" s="5"/>
      <c r="AH310" s="4">
        <v>0</v>
      </c>
    </row>
    <row r="311" spans="1:34" s="4" customFormat="1" ht="18.75" customHeight="1">
      <c r="A311" s="8" t="s">
        <v>58</v>
      </c>
      <c r="B311" s="8" t="s">
        <v>62</v>
      </c>
      <c r="C311" s="50"/>
      <c r="D311" s="92"/>
      <c r="E311" s="93"/>
      <c r="F311" s="93"/>
      <c r="G311" s="54" t="str">
        <f>INDEX(PT_DIFFERENTIATION_NTAR,MATCH(B311,PT_DIFFERENTIATION_NTAR_ID,0))</f>
        <v>Тариф на горячее водоснабжение на территории п.Снежный</v>
      </c>
      <c r="H311" s="55"/>
      <c r="I311" s="56">
        <v>45658.592187499999</v>
      </c>
      <c r="J311" s="57">
        <v>46022.592268518521</v>
      </c>
      <c r="K311" s="62">
        <v>0</v>
      </c>
      <c r="L311" s="55" t="s">
        <v>22</v>
      </c>
      <c r="M311" s="59"/>
      <c r="N311" s="60"/>
      <c r="O311" s="5"/>
      <c r="P311" s="5"/>
      <c r="AH311" s="4">
        <v>0</v>
      </c>
    </row>
    <row r="312" spans="1:34" s="4" customFormat="1" ht="56.25" customHeight="1">
      <c r="A312" s="8"/>
      <c r="B312" s="8"/>
      <c r="C312" s="50"/>
      <c r="D312" s="92"/>
      <c r="E312" s="93"/>
      <c r="F312" s="93"/>
      <c r="G312" s="93"/>
      <c r="H312" s="30" t="s">
        <v>1</v>
      </c>
      <c r="I312" s="56">
        <v>46023.592430555553</v>
      </c>
      <c r="J312" s="57">
        <v>46387.592499999999</v>
      </c>
      <c r="K312" s="62">
        <v>0</v>
      </c>
      <c r="L312" s="55" t="s">
        <v>22</v>
      </c>
      <c r="M312" s="59"/>
      <c r="N312" s="60"/>
      <c r="O312" s="5"/>
      <c r="P312" s="5"/>
      <c r="AH312" s="4">
        <v>0</v>
      </c>
    </row>
    <row r="313" spans="1:34" s="4" customFormat="1" ht="56.25" customHeight="1">
      <c r="A313" s="8"/>
      <c r="B313" s="8"/>
      <c r="C313" s="50"/>
      <c r="D313" s="92"/>
      <c r="E313" s="93"/>
      <c r="F313" s="93"/>
      <c r="G313" s="93"/>
      <c r="H313" s="30" t="s">
        <v>1</v>
      </c>
      <c r="I313" s="56">
        <v>46388.592615740738</v>
      </c>
      <c r="J313" s="57">
        <v>46752.592743055553</v>
      </c>
      <c r="K313" s="62">
        <v>0</v>
      </c>
      <c r="L313" s="55" t="s">
        <v>22</v>
      </c>
      <c r="M313" s="59"/>
      <c r="N313" s="60"/>
      <c r="O313" s="5"/>
      <c r="P313" s="5"/>
      <c r="AH313" s="4">
        <v>0</v>
      </c>
    </row>
    <row r="314" spans="1:34" s="4" customFormat="1" ht="56.25" customHeight="1">
      <c r="A314" s="8"/>
      <c r="B314" s="8"/>
      <c r="C314" s="50"/>
      <c r="D314" s="92"/>
      <c r="E314" s="93"/>
      <c r="F314" s="93"/>
      <c r="G314" s="93"/>
      <c r="H314" s="30" t="s">
        <v>1</v>
      </c>
      <c r="I314" s="56">
        <v>46753.592905092592</v>
      </c>
      <c r="J314" s="57">
        <v>47118.592986111114</v>
      </c>
      <c r="K314" s="62">
        <v>0</v>
      </c>
      <c r="L314" s="55" t="s">
        <v>22</v>
      </c>
      <c r="M314" s="59"/>
      <c r="N314" s="60"/>
      <c r="O314" s="5"/>
      <c r="P314" s="5"/>
      <c r="AH314" s="4">
        <v>0</v>
      </c>
    </row>
    <row r="315" spans="1:34" s="4" customFormat="1" ht="56.25" customHeight="1">
      <c r="A315" s="8"/>
      <c r="B315" s="8"/>
      <c r="C315" s="50"/>
      <c r="D315" s="92"/>
      <c r="E315" s="93"/>
      <c r="F315" s="93"/>
      <c r="G315" s="93"/>
      <c r="H315" s="30" t="s">
        <v>1</v>
      </c>
      <c r="I315" s="56">
        <v>47119.593113425923</v>
      </c>
      <c r="J315" s="57">
        <v>47483.593194444446</v>
      </c>
      <c r="K315" s="62">
        <v>0</v>
      </c>
      <c r="L315" s="55" t="s">
        <v>22</v>
      </c>
      <c r="M315" s="59"/>
      <c r="N315" s="60"/>
      <c r="O315" s="5"/>
      <c r="P315" s="5"/>
      <c r="AH315" s="4">
        <v>0</v>
      </c>
    </row>
    <row r="316" spans="1:34" s="4" customFormat="1" ht="18.75" customHeight="1">
      <c r="A316" s="8"/>
      <c r="B316" s="8"/>
      <c r="C316" s="50" t="s">
        <v>25</v>
      </c>
      <c r="D316" s="92"/>
      <c r="E316" s="93"/>
      <c r="F316" s="93"/>
      <c r="G316" s="54"/>
      <c r="H316" s="61"/>
      <c r="I316" s="38" t="s">
        <v>24</v>
      </c>
      <c r="J316" s="39"/>
      <c r="K316" s="61"/>
      <c r="L316" s="40"/>
      <c r="M316" s="59"/>
      <c r="N316" s="60"/>
      <c r="O316" s="5"/>
      <c r="P316" s="5"/>
      <c r="AH316" s="4">
        <v>0</v>
      </c>
    </row>
    <row r="317" spans="1:34" s="4" customFormat="1" ht="0.75" customHeight="1">
      <c r="A317" s="8"/>
      <c r="B317" s="8"/>
      <c r="C317" s="50" t="s">
        <v>76</v>
      </c>
      <c r="D317" s="89"/>
      <c r="E317" s="85"/>
      <c r="F317" s="87"/>
      <c r="G317" s="88"/>
      <c r="H317" s="61"/>
      <c r="I317" s="38"/>
      <c r="J317" s="39"/>
      <c r="K317" s="61"/>
      <c r="L317" s="40"/>
      <c r="M317" s="99"/>
      <c r="N317" s="60"/>
      <c r="O317" s="5"/>
      <c r="P317" s="5"/>
      <c r="AH317" s="4">
        <v>0</v>
      </c>
    </row>
    <row r="318" spans="1:34" s="4" customFormat="1" ht="18.75" hidden="1" customHeight="1">
      <c r="A318" s="8" t="s">
        <v>63</v>
      </c>
      <c r="B318" s="8" t="s">
        <v>64</v>
      </c>
      <c r="C318" s="50"/>
      <c r="D318" s="89"/>
      <c r="E318" s="85"/>
      <c r="F318" s="87" t="str">
        <f>INDEX(PT_DIFFERENTIATION_VTAR,MATCH(A318,PT_DIFFERENTIATION_VTAR_ID,0))</f>
        <v>Тариф на транспортировку горячей воды</v>
      </c>
      <c r="G318" s="54" t="str">
        <f>INDEX(PT_DIFFERENTIATION_NTAR,MATCH(B318,PT_DIFFERENTIATION_NTAR_ID,0))</f>
        <v/>
      </c>
      <c r="H318" s="55"/>
      <c r="I318" s="56"/>
      <c r="J318" s="57"/>
      <c r="K318" s="62"/>
      <c r="L318" s="55" t="s">
        <v>22</v>
      </c>
      <c r="M318" s="99"/>
      <c r="N318" s="60"/>
      <c r="O318" s="5"/>
      <c r="P318" s="5"/>
      <c r="AH318" s="4">
        <v>0</v>
      </c>
    </row>
    <row r="319" spans="1:34" s="4" customFormat="1" ht="18.75" hidden="1" customHeight="1">
      <c r="A319" s="8"/>
      <c r="B319" s="8"/>
      <c r="C319" s="50" t="s">
        <v>25</v>
      </c>
      <c r="D319" s="89"/>
      <c r="E319" s="85"/>
      <c r="F319" s="87"/>
      <c r="G319" s="54"/>
      <c r="H319" s="61"/>
      <c r="I319" s="38" t="s">
        <v>24</v>
      </c>
      <c r="J319" s="39"/>
      <c r="K319" s="61"/>
      <c r="L319" s="40"/>
      <c r="M319" s="99"/>
      <c r="N319" s="60"/>
      <c r="O319" s="5"/>
      <c r="P319" s="5"/>
      <c r="AH319" s="4">
        <v>0</v>
      </c>
    </row>
    <row r="320" spans="1:34" s="4" customFormat="1" ht="0.75" hidden="1" customHeight="1">
      <c r="A320" s="8"/>
      <c r="B320" s="8"/>
      <c r="C320" s="50" t="s">
        <v>76</v>
      </c>
      <c r="D320" s="89"/>
      <c r="E320" s="85"/>
      <c r="F320" s="87"/>
      <c r="G320" s="88"/>
      <c r="H320" s="61"/>
      <c r="I320" s="38"/>
      <c r="J320" s="39"/>
      <c r="K320" s="61"/>
      <c r="L320" s="40"/>
      <c r="M320" s="99"/>
      <c r="N320" s="60"/>
      <c r="O320" s="5"/>
      <c r="P320" s="5"/>
      <c r="AH320" s="4">
        <v>0</v>
      </c>
    </row>
    <row r="321" spans="1:34" s="4" customFormat="1" ht="18.75" hidden="1" customHeight="1">
      <c r="A321" s="8" t="s">
        <v>65</v>
      </c>
      <c r="B321" s="8" t="s">
        <v>66</v>
      </c>
      <c r="C321" s="50"/>
      <c r="D321" s="89"/>
      <c r="E321" s="85"/>
      <c r="F321" s="87" t="str">
        <f>INDEX(PT_DIFFERENTIATION_VTAR,MATCH(A321,PT_DIFFERENTIATION_VTAR_ID,0))</f>
        <v>Тариф на подключение (технологическое присоединение) к централизованной системе горячего водоснабжения</v>
      </c>
      <c r="G321" s="54" t="str">
        <f>INDEX(PT_DIFFERENTIATION_NTAR,MATCH(B321,PT_DIFFERENTIATION_NTAR_ID,0))</f>
        <v/>
      </c>
      <c r="H321" s="55"/>
      <c r="I321" s="56"/>
      <c r="J321" s="57"/>
      <c r="K321" s="62"/>
      <c r="L321" s="55" t="s">
        <v>22</v>
      </c>
      <c r="M321" s="99"/>
      <c r="N321" s="60"/>
      <c r="O321" s="5"/>
      <c r="P321" s="5"/>
      <c r="AH321" s="4">
        <v>0</v>
      </c>
    </row>
    <row r="322" spans="1:34" s="4" customFormat="1" ht="18.75" hidden="1" customHeight="1">
      <c r="A322" s="8"/>
      <c r="B322" s="8"/>
      <c r="C322" s="50" t="s">
        <v>25</v>
      </c>
      <c r="D322" s="89"/>
      <c r="E322" s="85"/>
      <c r="F322" s="87"/>
      <c r="G322" s="54"/>
      <c r="H322" s="61"/>
      <c r="I322" s="38" t="s">
        <v>24</v>
      </c>
      <c r="J322" s="39"/>
      <c r="K322" s="61"/>
      <c r="L322" s="40"/>
      <c r="M322" s="99"/>
      <c r="N322" s="60"/>
      <c r="O322" s="5"/>
      <c r="P322" s="5"/>
      <c r="AH322" s="4">
        <v>0</v>
      </c>
    </row>
    <row r="323" spans="1:34" s="4" customFormat="1" ht="0.75" hidden="1" customHeight="1">
      <c r="A323" s="8"/>
      <c r="B323" s="8"/>
      <c r="C323" s="50" t="s">
        <v>76</v>
      </c>
      <c r="D323" s="89"/>
      <c r="E323" s="85"/>
      <c r="F323" s="87"/>
      <c r="G323" s="88"/>
      <c r="H323" s="61"/>
      <c r="I323" s="38"/>
      <c r="J323" s="39"/>
      <c r="K323" s="61"/>
      <c r="L323" s="40"/>
      <c r="M323" s="99"/>
      <c r="N323" s="60"/>
      <c r="O323" s="5"/>
      <c r="P323" s="5"/>
      <c r="AH323" s="4">
        <v>0</v>
      </c>
    </row>
    <row r="324" spans="1:34" s="4" customFormat="1" ht="18.75" hidden="1" customHeight="1">
      <c r="A324" s="8" t="s">
        <v>67</v>
      </c>
      <c r="B324" s="8" t="s">
        <v>68</v>
      </c>
      <c r="C324" s="50"/>
      <c r="D324" s="89"/>
      <c r="E324" s="85"/>
      <c r="F324" s="87" t="str">
        <f>INDEX(PT_DIFFERENTIATION_VTAR,MATCH(A324,PT_DIFFERENTIATION_VTAR_ID,0))</f>
        <v>Тариф на водоотведение</v>
      </c>
      <c r="G324" s="54" t="str">
        <f>INDEX(PT_DIFFERENTIATION_NTAR,MATCH(B324,PT_DIFFERENTIATION_NTAR_ID,0))</f>
        <v/>
      </c>
      <c r="H324" s="55"/>
      <c r="I324" s="56"/>
      <c r="J324" s="57"/>
      <c r="K324" s="62"/>
      <c r="L324" s="55" t="s">
        <v>22</v>
      </c>
      <c r="M324" s="99"/>
      <c r="N324" s="60"/>
      <c r="O324" s="5"/>
      <c r="P324" s="5"/>
      <c r="AH324" s="4">
        <v>0</v>
      </c>
    </row>
    <row r="325" spans="1:34" s="4" customFormat="1" ht="18.75" hidden="1" customHeight="1">
      <c r="A325" s="8"/>
      <c r="B325" s="8"/>
      <c r="C325" s="50" t="s">
        <v>25</v>
      </c>
      <c r="D325" s="89"/>
      <c r="E325" s="85"/>
      <c r="F325" s="87"/>
      <c r="G325" s="54"/>
      <c r="H325" s="61"/>
      <c r="I325" s="38" t="s">
        <v>24</v>
      </c>
      <c r="J325" s="39"/>
      <c r="K325" s="61"/>
      <c r="L325" s="40"/>
      <c r="M325" s="99"/>
      <c r="N325" s="60"/>
      <c r="O325" s="5"/>
      <c r="P325" s="5"/>
      <c r="AH325" s="4">
        <v>0</v>
      </c>
    </row>
    <row r="326" spans="1:34" s="4" customFormat="1" ht="0.75" hidden="1" customHeight="1">
      <c r="A326" s="8"/>
      <c r="B326" s="8"/>
      <c r="C326" s="50" t="s">
        <v>76</v>
      </c>
      <c r="D326" s="89"/>
      <c r="E326" s="85"/>
      <c r="F326" s="87"/>
      <c r="G326" s="88"/>
      <c r="H326" s="61"/>
      <c r="I326" s="38"/>
      <c r="J326" s="39"/>
      <c r="K326" s="61"/>
      <c r="L326" s="40"/>
      <c r="M326" s="99"/>
      <c r="N326" s="60"/>
      <c r="O326" s="5"/>
      <c r="P326" s="5"/>
      <c r="AH326" s="4">
        <v>0</v>
      </c>
    </row>
    <row r="327" spans="1:34" s="4" customFormat="1" ht="18.75" hidden="1" customHeight="1">
      <c r="A327" s="8" t="s">
        <v>69</v>
      </c>
      <c r="B327" s="8" t="s">
        <v>70</v>
      </c>
      <c r="C327" s="50"/>
      <c r="D327" s="89"/>
      <c r="E327" s="85"/>
      <c r="F327" s="87" t="str">
        <f>INDEX(PT_DIFFERENTIATION_VTAR,MATCH(A327,PT_DIFFERENTIATION_VTAR_ID,0))</f>
        <v>Тариф на транспортировку сточных вод</v>
      </c>
      <c r="G327" s="54" t="str">
        <f>INDEX(PT_DIFFERENTIATION_NTAR,MATCH(B327,PT_DIFFERENTIATION_NTAR_ID,0))</f>
        <v/>
      </c>
      <c r="H327" s="55"/>
      <c r="I327" s="56"/>
      <c r="J327" s="57"/>
      <c r="K327" s="62"/>
      <c r="L327" s="55" t="s">
        <v>22</v>
      </c>
      <c r="M327" s="99"/>
      <c r="N327" s="60"/>
      <c r="O327" s="5"/>
      <c r="P327" s="5"/>
      <c r="AH327" s="4">
        <v>0</v>
      </c>
    </row>
    <row r="328" spans="1:34" s="4" customFormat="1" ht="18.75" hidden="1" customHeight="1">
      <c r="A328" s="8"/>
      <c r="B328" s="8"/>
      <c r="C328" s="50" t="s">
        <v>25</v>
      </c>
      <c r="D328" s="89"/>
      <c r="E328" s="85"/>
      <c r="F328" s="87"/>
      <c r="G328" s="54"/>
      <c r="H328" s="61"/>
      <c r="I328" s="38" t="s">
        <v>24</v>
      </c>
      <c r="J328" s="39"/>
      <c r="K328" s="61"/>
      <c r="L328" s="40"/>
      <c r="M328" s="99"/>
      <c r="N328" s="60"/>
      <c r="O328" s="5"/>
      <c r="P328" s="5"/>
      <c r="AH328" s="4">
        <v>0</v>
      </c>
    </row>
    <row r="329" spans="1:34" s="4" customFormat="1" ht="0.75" hidden="1" customHeight="1">
      <c r="A329" s="8"/>
      <c r="B329" s="8"/>
      <c r="C329" s="50" t="s">
        <v>76</v>
      </c>
      <c r="D329" s="89"/>
      <c r="E329" s="85"/>
      <c r="F329" s="87"/>
      <c r="G329" s="88"/>
      <c r="H329" s="61"/>
      <c r="I329" s="38"/>
      <c r="J329" s="39"/>
      <c r="K329" s="61"/>
      <c r="L329" s="40"/>
      <c r="M329" s="99"/>
      <c r="N329" s="60"/>
      <c r="O329" s="5"/>
      <c r="P329" s="5"/>
      <c r="AH329" s="4">
        <v>0</v>
      </c>
    </row>
    <row r="330" spans="1:34" s="4" customFormat="1" ht="18.75" hidden="1" customHeight="1">
      <c r="A330" s="8" t="s">
        <v>71</v>
      </c>
      <c r="B330" s="8" t="s">
        <v>72</v>
      </c>
      <c r="C330" s="50"/>
      <c r="D330" s="89"/>
      <c r="E330" s="85"/>
      <c r="F330" s="87" t="str">
        <f>INDEX(PT_DIFFERENTIATION_VTAR,MATCH(A330,PT_DIFFERENTIATION_VTAR_ID,0))</f>
        <v>Тариф на подключение (технологическое присоединение) к централизованной системе водоотведения</v>
      </c>
      <c r="G330" s="54" t="str">
        <f>INDEX(PT_DIFFERENTIATION_NTAR,MATCH(B330,PT_DIFFERENTIATION_NTAR_ID,0))</f>
        <v/>
      </c>
      <c r="H330" s="55"/>
      <c r="I330" s="56"/>
      <c r="J330" s="57"/>
      <c r="K330" s="62"/>
      <c r="L330" s="55" t="s">
        <v>22</v>
      </c>
      <c r="M330" s="99"/>
      <c r="N330" s="60"/>
      <c r="O330" s="5"/>
      <c r="P330" s="5"/>
      <c r="AH330" s="4">
        <v>0</v>
      </c>
    </row>
    <row r="331" spans="1:34" s="4" customFormat="1" ht="18.75" hidden="1" customHeight="1">
      <c r="A331" s="8"/>
      <c r="B331" s="8"/>
      <c r="C331" s="50" t="s">
        <v>25</v>
      </c>
      <c r="D331" s="89"/>
      <c r="E331" s="85"/>
      <c r="F331" s="87"/>
      <c r="G331" s="54"/>
      <c r="H331" s="61"/>
      <c r="I331" s="38" t="s">
        <v>24</v>
      </c>
      <c r="J331" s="39"/>
      <c r="K331" s="61"/>
      <c r="L331" s="40"/>
      <c r="M331" s="99"/>
      <c r="N331" s="60"/>
      <c r="O331" s="5"/>
      <c r="P331" s="5"/>
      <c r="AH331" s="4">
        <v>0</v>
      </c>
    </row>
    <row r="332" spans="1:34" s="4" customFormat="1" ht="1.1499999999999999" customHeight="1">
      <c r="A332" s="8"/>
      <c r="B332" s="8"/>
      <c r="C332" s="50" t="s">
        <v>76</v>
      </c>
      <c r="D332" s="89"/>
      <c r="E332" s="85"/>
      <c r="F332" s="87"/>
      <c r="G332" s="88"/>
      <c r="H332" s="61"/>
      <c r="I332" s="38"/>
      <c r="J332" s="39"/>
      <c r="K332" s="61"/>
      <c r="L332" s="40"/>
      <c r="M332" s="99"/>
      <c r="N332" s="60"/>
      <c r="O332" s="5"/>
      <c r="P332" s="5"/>
      <c r="AH332" s="4">
        <v>1</v>
      </c>
    </row>
    <row r="333" spans="1:34" ht="27.4" customHeight="1">
      <c r="A333" s="8"/>
      <c r="B333" s="8"/>
      <c r="D333" s="14"/>
      <c r="E333" s="10" t="s">
        <v>78</v>
      </c>
      <c r="F333" s="82"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тарифов в предыдущий период регулирования (при их наличии), определенных в соответствии с Основами ценообразования в сфере водоснабжения и водоотведения</v>
      </c>
      <c r="G333" s="82"/>
      <c r="H333" s="82"/>
      <c r="I333" s="82"/>
      <c r="J333" s="82"/>
      <c r="K333" s="82"/>
      <c r="L333" s="82"/>
      <c r="M333" s="95"/>
      <c r="N333" s="60"/>
      <c r="AH333" s="4">
        <v>26</v>
      </c>
    </row>
    <row r="334" spans="1:34" s="4" customFormat="1" ht="60.75" hidden="1" customHeight="1">
      <c r="A334" s="8" t="s">
        <v>20</v>
      </c>
      <c r="B334" s="8" t="s">
        <v>21</v>
      </c>
      <c r="C334" s="50"/>
      <c r="D334" s="89"/>
      <c r="E334" s="85"/>
      <c r="F334" s="87" t="str">
        <f>INDEX(PT_DIFFERENTIATION_VTAR,MATCH(A334,PT_DIFFERENTIATION_VTAR_ID,0))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334" s="54" t="str">
        <f>INDEX(PT_DIFFERENTIATION_NTAR,MATCH(B334,PT_DIFFERENTIATION_NTAR_ID,0))</f>
        <v/>
      </c>
      <c r="H334" s="55"/>
      <c r="I334" s="56"/>
      <c r="J334" s="57"/>
      <c r="K334" s="62"/>
      <c r="L334" s="55" t="s">
        <v>22</v>
      </c>
      <c r="M334"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N334" s="60"/>
      <c r="O334" s="5"/>
      <c r="P334" s="5"/>
      <c r="AH334" s="4">
        <v>0</v>
      </c>
    </row>
    <row r="335" spans="1:34" s="4" customFormat="1" ht="18.75" hidden="1" customHeight="1">
      <c r="A335" s="8"/>
      <c r="B335" s="8"/>
      <c r="C335" s="50" t="s">
        <v>25</v>
      </c>
      <c r="D335" s="89"/>
      <c r="E335" s="85"/>
      <c r="F335" s="87"/>
      <c r="G335" s="54"/>
      <c r="H335" s="61"/>
      <c r="I335" s="38" t="s">
        <v>24</v>
      </c>
      <c r="J335" s="39"/>
      <c r="K335" s="61"/>
      <c r="L335" s="40"/>
      <c r="M335" s="34"/>
      <c r="N335" s="60"/>
      <c r="O335" s="5"/>
      <c r="P335" s="5"/>
      <c r="AH335" s="4">
        <v>0</v>
      </c>
    </row>
    <row r="336" spans="1:34" s="4" customFormat="1" ht="0.75" hidden="1" customHeight="1">
      <c r="A336" s="8"/>
      <c r="B336" s="8"/>
      <c r="C336" s="50" t="s">
        <v>76</v>
      </c>
      <c r="D336" s="89"/>
      <c r="E336" s="85"/>
      <c r="F336" s="87"/>
      <c r="G336" s="88"/>
      <c r="H336" s="61"/>
      <c r="I336" s="38"/>
      <c r="J336" s="39"/>
      <c r="K336" s="61"/>
      <c r="L336" s="40"/>
      <c r="M336" s="34"/>
      <c r="N336" s="60"/>
      <c r="O336" s="5"/>
      <c r="P336" s="5"/>
      <c r="AH336" s="4">
        <v>0</v>
      </c>
    </row>
    <row r="337" spans="1:34" s="4" customFormat="1" ht="45" hidden="1" customHeight="1">
      <c r="A337" s="8" t="s">
        <v>32</v>
      </c>
      <c r="B337" s="8" t="s">
        <v>33</v>
      </c>
      <c r="C337" s="50"/>
      <c r="D337" s="89"/>
      <c r="E337" s="85"/>
      <c r="F337" s="87" t="str">
        <f>INDEX(PT_DIFFERENTIATION_VTAR,MATCH(A337,PT_DIFFERENTIATION_VTAR_ID,0))</f>
        <v/>
      </c>
      <c r="G337" s="54" t="str">
        <f>INDEX(PT_DIFFERENTIATION_NTAR,MATCH(B337,PT_DIFFERENTIATION_NTAR_ID,0))</f>
        <v/>
      </c>
      <c r="H337" s="55"/>
      <c r="I337" s="56"/>
      <c r="J337" s="57"/>
      <c r="K337" s="62"/>
      <c r="L337" s="55" t="s">
        <v>22</v>
      </c>
      <c r="M337" s="41"/>
      <c r="N337" s="60"/>
      <c r="O337" s="5"/>
      <c r="P337" s="5"/>
      <c r="AH337" s="4">
        <v>0</v>
      </c>
    </row>
    <row r="338" spans="1:34" s="4" customFormat="1" ht="18.75" hidden="1" customHeight="1">
      <c r="A338" s="8"/>
      <c r="B338" s="8"/>
      <c r="C338" s="50" t="s">
        <v>25</v>
      </c>
      <c r="D338" s="89"/>
      <c r="E338" s="85"/>
      <c r="F338" s="87"/>
      <c r="G338" s="54"/>
      <c r="H338" s="61"/>
      <c r="I338" s="38" t="s">
        <v>24</v>
      </c>
      <c r="J338" s="39"/>
      <c r="K338" s="61"/>
      <c r="L338" s="40"/>
      <c r="M338" s="98"/>
      <c r="N338" s="60"/>
      <c r="O338" s="5"/>
      <c r="P338" s="5"/>
      <c r="AH338" s="4">
        <v>0</v>
      </c>
    </row>
    <row r="339" spans="1:34" s="4" customFormat="1" ht="0.75" hidden="1" customHeight="1">
      <c r="A339" s="8"/>
      <c r="B339" s="8"/>
      <c r="C339" s="50" t="s">
        <v>76</v>
      </c>
      <c r="D339" s="89"/>
      <c r="E339" s="85"/>
      <c r="F339" s="87"/>
      <c r="G339" s="88"/>
      <c r="H339" s="61"/>
      <c r="I339" s="38"/>
      <c r="J339" s="39"/>
      <c r="K339" s="61"/>
      <c r="L339" s="40"/>
      <c r="M339" s="99"/>
      <c r="N339" s="60"/>
      <c r="O339" s="5"/>
      <c r="P339" s="5"/>
      <c r="AH339" s="4">
        <v>0</v>
      </c>
    </row>
    <row r="340" spans="1:34" s="4" customFormat="1" ht="45" hidden="1" customHeight="1">
      <c r="A340" s="8" t="s">
        <v>34</v>
      </c>
      <c r="B340" s="8" t="s">
        <v>35</v>
      </c>
      <c r="C340" s="50"/>
      <c r="D340" s="89"/>
      <c r="E340" s="85"/>
      <c r="F340" s="87" t="str">
        <f>INDEX(PT_DIFFERENTIATION_VTAR,MATCH(A340,PT_DIFFERENTIATION_VTAR_ID,0))</f>
        <v>Тарифы на теплоноситель, поставляемый теплоснабжающими организациями потребителям, другим теплоснабжающим организациям</v>
      </c>
      <c r="G340" s="54" t="str">
        <f>INDEX(PT_DIFFERENTIATION_NTAR,MATCH(B340,PT_DIFFERENTIATION_NTAR_ID,0))</f>
        <v/>
      </c>
      <c r="H340" s="55"/>
      <c r="I340" s="56"/>
      <c r="J340" s="57"/>
      <c r="K340" s="62"/>
      <c r="L340" s="55" t="s">
        <v>22</v>
      </c>
      <c r="M340" s="99"/>
      <c r="N340" s="60"/>
      <c r="O340" s="5"/>
      <c r="P340" s="5"/>
      <c r="AH340" s="4">
        <v>0</v>
      </c>
    </row>
    <row r="341" spans="1:34" s="4" customFormat="1" ht="18.75" hidden="1" customHeight="1">
      <c r="A341" s="8"/>
      <c r="B341" s="8"/>
      <c r="C341" s="50" t="s">
        <v>25</v>
      </c>
      <c r="D341" s="89"/>
      <c r="E341" s="85"/>
      <c r="F341" s="87"/>
      <c r="G341" s="54"/>
      <c r="H341" s="61"/>
      <c r="I341" s="38" t="s">
        <v>24</v>
      </c>
      <c r="J341" s="39"/>
      <c r="K341" s="61"/>
      <c r="L341" s="40"/>
      <c r="M341" s="99"/>
      <c r="N341" s="60"/>
      <c r="O341" s="5"/>
      <c r="P341" s="5"/>
      <c r="AH341" s="4">
        <v>0</v>
      </c>
    </row>
    <row r="342" spans="1:34" s="4" customFormat="1" ht="0.75" hidden="1" customHeight="1">
      <c r="A342" s="8"/>
      <c r="B342" s="8"/>
      <c r="C342" s="50" t="s">
        <v>76</v>
      </c>
      <c r="D342" s="89"/>
      <c r="E342" s="85"/>
      <c r="F342" s="87"/>
      <c r="G342" s="88"/>
      <c r="H342" s="61"/>
      <c r="I342" s="38"/>
      <c r="J342" s="39"/>
      <c r="K342" s="61"/>
      <c r="L342" s="40"/>
      <c r="M342" s="99"/>
      <c r="N342" s="60"/>
      <c r="O342" s="5"/>
      <c r="P342" s="5"/>
      <c r="AH342" s="4">
        <v>0</v>
      </c>
    </row>
    <row r="343" spans="1:34" s="4" customFormat="1" ht="45" hidden="1" customHeight="1">
      <c r="A343" s="8" t="s">
        <v>36</v>
      </c>
      <c r="B343" s="8" t="s">
        <v>37</v>
      </c>
      <c r="C343" s="50"/>
      <c r="D343" s="89"/>
      <c r="E343" s="85"/>
      <c r="F343" s="87" t="str">
        <f>INDEX(PT_DIFFERENTIATION_VTAR,MATCH(A343,PT_DIFFERENTIATION_VTAR_ID,0))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43" s="54" t="str">
        <f>INDEX(PT_DIFFERENTIATION_NTAR,MATCH(B343,PT_DIFFERENTIATION_NTAR_ID,0))</f>
        <v/>
      </c>
      <c r="H343" s="55"/>
      <c r="I343" s="56"/>
      <c r="J343" s="57"/>
      <c r="K343" s="62"/>
      <c r="L343" s="55" t="s">
        <v>22</v>
      </c>
      <c r="M343" s="99"/>
      <c r="N343" s="60"/>
      <c r="O343" s="5"/>
      <c r="P343" s="5"/>
      <c r="AH343" s="4">
        <v>0</v>
      </c>
    </row>
    <row r="344" spans="1:34" s="4" customFormat="1" ht="18.75" hidden="1" customHeight="1">
      <c r="A344" s="8"/>
      <c r="B344" s="8"/>
      <c r="C344" s="50" t="s">
        <v>25</v>
      </c>
      <c r="D344" s="89"/>
      <c r="E344" s="85"/>
      <c r="F344" s="87"/>
      <c r="G344" s="54"/>
      <c r="H344" s="61"/>
      <c r="I344" s="38" t="s">
        <v>24</v>
      </c>
      <c r="J344" s="39"/>
      <c r="K344" s="61"/>
      <c r="L344" s="40"/>
      <c r="M344" s="99"/>
      <c r="N344" s="60"/>
      <c r="O344" s="5"/>
      <c r="P344" s="5"/>
      <c r="AH344" s="4">
        <v>0</v>
      </c>
    </row>
    <row r="345" spans="1:34" s="4" customFormat="1" ht="0.75" hidden="1" customHeight="1">
      <c r="A345" s="8"/>
      <c r="B345" s="8"/>
      <c r="C345" s="50" t="s">
        <v>76</v>
      </c>
      <c r="D345" s="89"/>
      <c r="E345" s="85"/>
      <c r="F345" s="87"/>
      <c r="G345" s="88"/>
      <c r="H345" s="61"/>
      <c r="I345" s="38"/>
      <c r="J345" s="39"/>
      <c r="K345" s="61"/>
      <c r="L345" s="40"/>
      <c r="M345" s="99"/>
      <c r="N345" s="60"/>
      <c r="O345" s="5"/>
      <c r="P345" s="5"/>
      <c r="AH345" s="4">
        <v>0</v>
      </c>
    </row>
    <row r="346" spans="1:34" s="4" customFormat="1" ht="18.75" hidden="1" customHeight="1">
      <c r="A346" s="8" t="s">
        <v>38</v>
      </c>
      <c r="B346" s="8" t="s">
        <v>39</v>
      </c>
      <c r="C346" s="50"/>
      <c r="D346" s="89"/>
      <c r="E346" s="85"/>
      <c r="F346" s="87" t="str">
        <f>INDEX(PT_DIFFERENTIATION_VTAR,MATCH(A346,PT_DIFFERENTIATION_VTAR_ID,0))</f>
        <v>Тарифы на услуги по передаче тепловой энергии</v>
      </c>
      <c r="G346" s="54" t="str">
        <f>INDEX(PT_DIFFERENTIATION_NTAR,MATCH(B346,PT_DIFFERENTIATION_NTAR_ID,0))</f>
        <v/>
      </c>
      <c r="H346" s="55"/>
      <c r="I346" s="56"/>
      <c r="J346" s="57"/>
      <c r="K346" s="62"/>
      <c r="L346" s="55" t="s">
        <v>22</v>
      </c>
      <c r="M346" s="99"/>
      <c r="N346" s="60"/>
      <c r="O346" s="5"/>
      <c r="P346" s="5"/>
      <c r="AH346" s="4">
        <v>0</v>
      </c>
    </row>
    <row r="347" spans="1:34" s="4" customFormat="1" ht="18.75" hidden="1" customHeight="1">
      <c r="A347" s="8"/>
      <c r="B347" s="8"/>
      <c r="C347" s="50" t="s">
        <v>25</v>
      </c>
      <c r="D347" s="89"/>
      <c r="E347" s="85"/>
      <c r="F347" s="87"/>
      <c r="G347" s="54"/>
      <c r="H347" s="61"/>
      <c r="I347" s="38" t="s">
        <v>24</v>
      </c>
      <c r="J347" s="39"/>
      <c r="K347" s="61"/>
      <c r="L347" s="40"/>
      <c r="M347" s="99"/>
      <c r="N347" s="60"/>
      <c r="O347" s="5"/>
      <c r="P347" s="5"/>
      <c r="AH347" s="4">
        <v>0</v>
      </c>
    </row>
    <row r="348" spans="1:34" s="4" customFormat="1" ht="0.75" hidden="1" customHeight="1">
      <c r="A348" s="8"/>
      <c r="B348" s="8"/>
      <c r="C348" s="50" t="s">
        <v>76</v>
      </c>
      <c r="D348" s="89"/>
      <c r="E348" s="85"/>
      <c r="F348" s="87"/>
      <c r="G348" s="88"/>
      <c r="H348" s="61"/>
      <c r="I348" s="38"/>
      <c r="J348" s="39"/>
      <c r="K348" s="61"/>
      <c r="L348" s="40"/>
      <c r="M348" s="99"/>
      <c r="N348" s="60"/>
      <c r="O348" s="5"/>
      <c r="P348" s="5"/>
      <c r="AH348" s="4">
        <v>0</v>
      </c>
    </row>
    <row r="349" spans="1:34" s="4" customFormat="1" ht="18.75" hidden="1" customHeight="1">
      <c r="A349" s="8" t="s">
        <v>40</v>
      </c>
      <c r="B349" s="8" t="s">
        <v>41</v>
      </c>
      <c r="C349" s="50"/>
      <c r="D349" s="89"/>
      <c r="E349" s="85"/>
      <c r="F349" s="87" t="str">
        <f>INDEX(PT_DIFFERENTIATION_VTAR,MATCH(A349,PT_DIFFERENTIATION_VTAR_ID,0))</f>
        <v>Тарифы на услуги по передаче теплоносителя</v>
      </c>
      <c r="G349" s="54" t="str">
        <f>INDEX(PT_DIFFERENTIATION_NTAR,MATCH(B349,PT_DIFFERENTIATION_NTAR_ID,0))</f>
        <v/>
      </c>
      <c r="H349" s="55"/>
      <c r="I349" s="56"/>
      <c r="J349" s="57"/>
      <c r="K349" s="62"/>
      <c r="L349" s="55" t="s">
        <v>22</v>
      </c>
      <c r="M349" s="99"/>
      <c r="N349" s="60"/>
      <c r="O349" s="5"/>
      <c r="P349" s="5"/>
      <c r="AH349" s="4">
        <v>0</v>
      </c>
    </row>
    <row r="350" spans="1:34" s="4" customFormat="1" ht="18.75" hidden="1" customHeight="1">
      <c r="A350" s="8"/>
      <c r="B350" s="8"/>
      <c r="C350" s="50" t="s">
        <v>25</v>
      </c>
      <c r="D350" s="89"/>
      <c r="E350" s="85"/>
      <c r="F350" s="87"/>
      <c r="G350" s="54"/>
      <c r="H350" s="61"/>
      <c r="I350" s="38" t="s">
        <v>24</v>
      </c>
      <c r="J350" s="39"/>
      <c r="K350" s="61"/>
      <c r="L350" s="40"/>
      <c r="M350" s="99"/>
      <c r="N350" s="60"/>
      <c r="O350" s="5"/>
      <c r="P350" s="5"/>
      <c r="AH350" s="4">
        <v>0</v>
      </c>
    </row>
    <row r="351" spans="1:34" s="4" customFormat="1" ht="0.75" hidden="1" customHeight="1">
      <c r="A351" s="8"/>
      <c r="B351" s="8"/>
      <c r="C351" s="50" t="s">
        <v>76</v>
      </c>
      <c r="D351" s="89"/>
      <c r="E351" s="85"/>
      <c r="F351" s="87"/>
      <c r="G351" s="88"/>
      <c r="H351" s="61"/>
      <c r="I351" s="38"/>
      <c r="J351" s="39"/>
      <c r="K351" s="61"/>
      <c r="L351" s="40"/>
      <c r="M351" s="99"/>
      <c r="N351" s="60"/>
      <c r="O351" s="5"/>
      <c r="P351" s="5"/>
      <c r="AH351" s="4">
        <v>0</v>
      </c>
    </row>
    <row r="352" spans="1:34" s="4" customFormat="1" ht="18.75" hidden="1" customHeight="1">
      <c r="A352" s="8" t="s">
        <v>42</v>
      </c>
      <c r="B352" s="8" t="s">
        <v>43</v>
      </c>
      <c r="C352" s="50"/>
      <c r="D352" s="89"/>
      <c r="E352" s="85"/>
      <c r="F352" s="87" t="str">
        <f>INDEX(PT_DIFFERENTIATION_VTAR,MATCH(A352,PT_DIFFERENTIATION_VTAR_ID,0))</f>
        <v>Плата за услуги по поддержанию резервной тепловой мощности при отсутствии потребления тепловой энергии</v>
      </c>
      <c r="G352" s="54" t="str">
        <f>INDEX(PT_DIFFERENTIATION_NTAR,MATCH(B352,PT_DIFFERENTIATION_NTAR_ID,0))</f>
        <v/>
      </c>
      <c r="H352" s="55"/>
      <c r="I352" s="56"/>
      <c r="J352" s="57"/>
      <c r="K352" s="62"/>
      <c r="L352" s="55" t="s">
        <v>22</v>
      </c>
      <c r="M352" s="99"/>
      <c r="N352" s="60"/>
      <c r="O352" s="5"/>
      <c r="P352" s="5"/>
      <c r="AH352" s="4">
        <v>0</v>
      </c>
    </row>
    <row r="353" spans="1:34" s="4" customFormat="1" ht="18.75" hidden="1" customHeight="1">
      <c r="A353" s="8"/>
      <c r="B353" s="8"/>
      <c r="C353" s="50" t="s">
        <v>25</v>
      </c>
      <c r="D353" s="89"/>
      <c r="E353" s="85"/>
      <c r="F353" s="87"/>
      <c r="G353" s="54"/>
      <c r="H353" s="61"/>
      <c r="I353" s="38" t="s">
        <v>24</v>
      </c>
      <c r="J353" s="39"/>
      <c r="K353" s="61"/>
      <c r="L353" s="40"/>
      <c r="M353" s="99"/>
      <c r="N353" s="60"/>
      <c r="O353" s="5"/>
      <c r="P353" s="5"/>
      <c r="AH353" s="4">
        <v>0</v>
      </c>
    </row>
    <row r="354" spans="1:34" s="4" customFormat="1" ht="0.75" hidden="1" customHeight="1">
      <c r="A354" s="8"/>
      <c r="B354" s="8"/>
      <c r="C354" s="50" t="s">
        <v>76</v>
      </c>
      <c r="D354" s="89"/>
      <c r="E354" s="85"/>
      <c r="F354" s="87"/>
      <c r="G354" s="88"/>
      <c r="H354" s="61"/>
      <c r="I354" s="38"/>
      <c r="J354" s="39"/>
      <c r="K354" s="61"/>
      <c r="L354" s="40"/>
      <c r="M354" s="99"/>
      <c r="N354" s="60"/>
      <c r="O354" s="5"/>
      <c r="P354" s="5"/>
      <c r="AH354" s="4">
        <v>0</v>
      </c>
    </row>
    <row r="355" spans="1:34" s="4" customFormat="1" ht="18.75" hidden="1" customHeight="1">
      <c r="A355" s="8" t="s">
        <v>44</v>
      </c>
      <c r="B355" s="8" t="s">
        <v>45</v>
      </c>
      <c r="C355" s="50"/>
      <c r="D355" s="89"/>
      <c r="E355" s="85"/>
      <c r="F355" s="87" t="str">
        <f>INDEX(PT_DIFFERENTIATION_VTAR,MATCH(A355,PT_DIFFERENTIATION_VTAR_ID,0))</f>
        <v>Плата за подключение (технологическое присоединение) к системе теплоснабжения</v>
      </c>
      <c r="G355" s="54" t="str">
        <f>INDEX(PT_DIFFERENTIATION_NTAR,MATCH(B355,PT_DIFFERENTIATION_NTAR_ID,0))</f>
        <v/>
      </c>
      <c r="H355" s="55"/>
      <c r="I355" s="56"/>
      <c r="J355" s="57"/>
      <c r="K355" s="62"/>
      <c r="L355" s="55" t="s">
        <v>22</v>
      </c>
      <c r="M355" s="99"/>
      <c r="N355" s="60"/>
      <c r="O355" s="5"/>
      <c r="P355" s="5"/>
      <c r="AH355" s="4">
        <v>0</v>
      </c>
    </row>
    <row r="356" spans="1:34" s="4" customFormat="1" ht="18.75" hidden="1" customHeight="1">
      <c r="A356" s="8"/>
      <c r="B356" s="8"/>
      <c r="C356" s="50" t="s">
        <v>25</v>
      </c>
      <c r="D356" s="89"/>
      <c r="E356" s="85"/>
      <c r="F356" s="87"/>
      <c r="G356" s="54"/>
      <c r="H356" s="61"/>
      <c r="I356" s="38" t="s">
        <v>24</v>
      </c>
      <c r="J356" s="39"/>
      <c r="K356" s="61"/>
      <c r="L356" s="40"/>
      <c r="M356" s="99"/>
      <c r="N356" s="60"/>
      <c r="O356" s="5"/>
      <c r="P356" s="5"/>
      <c r="AH356" s="4">
        <v>0</v>
      </c>
    </row>
    <row r="357" spans="1:34" s="4" customFormat="1" ht="0.75" hidden="1" customHeight="1">
      <c r="A357" s="8"/>
      <c r="B357" s="8"/>
      <c r="C357" s="50" t="s">
        <v>76</v>
      </c>
      <c r="D357" s="89"/>
      <c r="E357" s="85"/>
      <c r="F357" s="87"/>
      <c r="G357" s="88"/>
      <c r="H357" s="61"/>
      <c r="I357" s="38"/>
      <c r="J357" s="39"/>
      <c r="K357" s="61"/>
      <c r="L357" s="40"/>
      <c r="M357" s="99"/>
      <c r="N357" s="60"/>
      <c r="O357" s="5"/>
      <c r="P357" s="5"/>
      <c r="AH357" s="4">
        <v>0</v>
      </c>
    </row>
    <row r="358" spans="1:34" s="4" customFormat="1" ht="18.75" hidden="1" customHeight="1">
      <c r="A358" s="8" t="s">
        <v>46</v>
      </c>
      <c r="B358" s="8" t="s">
        <v>47</v>
      </c>
      <c r="C358" s="50"/>
      <c r="D358" s="89"/>
      <c r="E358" s="85"/>
      <c r="F358" s="87" t="str">
        <f>INDEX(PT_DIFFERENTIATION_VTAR,MATCH(A358,PT_DIFFERENTIATION_VTAR_ID,0))</f>
        <v>Плата за подключение (технологическое присоединение) к системе теплоснабжения (индивидуальная)</v>
      </c>
      <c r="G358" s="54" t="str">
        <f>INDEX(PT_DIFFERENTIATION_NTAR,MATCH(B358,PT_DIFFERENTIATION_NTAR_ID,0))</f>
        <v/>
      </c>
      <c r="H358" s="55"/>
      <c r="I358" s="56"/>
      <c r="J358" s="57"/>
      <c r="K358" s="62"/>
      <c r="L358" s="55" t="s">
        <v>22</v>
      </c>
      <c r="M358" s="99"/>
      <c r="N358" s="60"/>
      <c r="O358" s="5"/>
      <c r="P358" s="5"/>
      <c r="AH358" s="4">
        <v>0</v>
      </c>
    </row>
    <row r="359" spans="1:34" s="4" customFormat="1" ht="18.75" hidden="1" customHeight="1">
      <c r="A359" s="8"/>
      <c r="B359" s="8"/>
      <c r="C359" s="50" t="s">
        <v>25</v>
      </c>
      <c r="D359" s="89"/>
      <c r="E359" s="85"/>
      <c r="F359" s="87"/>
      <c r="G359" s="54"/>
      <c r="H359" s="61"/>
      <c r="I359" s="38" t="s">
        <v>24</v>
      </c>
      <c r="J359" s="39"/>
      <c r="K359" s="61"/>
      <c r="L359" s="40"/>
      <c r="M359" s="99"/>
      <c r="N359" s="60"/>
      <c r="O359" s="5"/>
      <c r="P359" s="5"/>
      <c r="AH359" s="4">
        <v>0</v>
      </c>
    </row>
    <row r="360" spans="1:34" s="4" customFormat="1" ht="0.75" hidden="1" customHeight="1">
      <c r="A360" s="8"/>
      <c r="B360" s="8"/>
      <c r="C360" s="50" t="s">
        <v>76</v>
      </c>
      <c r="D360" s="89"/>
      <c r="E360" s="85"/>
      <c r="F360" s="87"/>
      <c r="G360" s="88"/>
      <c r="H360" s="61"/>
      <c r="I360" s="38"/>
      <c r="J360" s="39"/>
      <c r="K360" s="61"/>
      <c r="L360" s="40"/>
      <c r="M360" s="99"/>
      <c r="N360" s="60"/>
      <c r="O360" s="5"/>
      <c r="P360" s="5"/>
      <c r="AH360" s="4">
        <v>0</v>
      </c>
    </row>
    <row r="361" spans="1:34" s="4" customFormat="1" ht="18.75" hidden="1" customHeight="1">
      <c r="A361" s="8" t="s">
        <v>48</v>
      </c>
      <c r="B361" s="8" t="s">
        <v>49</v>
      </c>
      <c r="C361" s="50"/>
      <c r="D361" s="89"/>
      <c r="E361" s="85"/>
      <c r="F361" s="87" t="str">
        <f>INDEX(PT_DIFFERENTIATION_VTAR,MATCH(A361,PT_DIFFERENTIATION_VTAR_ID,0))</f>
        <v>Тариф на питьевую воду (питьевое водоснабжение)</v>
      </c>
      <c r="G361" s="54" t="str">
        <f>INDEX(PT_DIFFERENTIATION_NTAR,MATCH(B361,PT_DIFFERENTIATION_NTAR_ID,0))</f>
        <v/>
      </c>
      <c r="H361" s="55"/>
      <c r="I361" s="56"/>
      <c r="J361" s="57"/>
      <c r="K361" s="62"/>
      <c r="L361" s="55" t="s">
        <v>22</v>
      </c>
      <c r="M361" s="99"/>
      <c r="N361" s="60"/>
      <c r="O361" s="5"/>
      <c r="P361" s="5"/>
      <c r="AH361" s="4">
        <v>0</v>
      </c>
    </row>
    <row r="362" spans="1:34" s="4" customFormat="1" ht="18.75" hidden="1" customHeight="1">
      <c r="A362" s="8"/>
      <c r="B362" s="8"/>
      <c r="C362" s="50" t="s">
        <v>25</v>
      </c>
      <c r="D362" s="89"/>
      <c r="E362" s="85"/>
      <c r="F362" s="87"/>
      <c r="G362" s="54"/>
      <c r="H362" s="61"/>
      <c r="I362" s="38" t="s">
        <v>24</v>
      </c>
      <c r="J362" s="39"/>
      <c r="K362" s="61"/>
      <c r="L362" s="40"/>
      <c r="M362" s="99"/>
      <c r="N362" s="60"/>
      <c r="O362" s="5"/>
      <c r="P362" s="5"/>
      <c r="AH362" s="4">
        <v>0</v>
      </c>
    </row>
    <row r="363" spans="1:34" s="4" customFormat="1" ht="0.75" hidden="1" customHeight="1">
      <c r="A363" s="8"/>
      <c r="B363" s="8"/>
      <c r="C363" s="50" t="s">
        <v>76</v>
      </c>
      <c r="D363" s="89"/>
      <c r="E363" s="85"/>
      <c r="F363" s="87"/>
      <c r="G363" s="88"/>
      <c r="H363" s="61"/>
      <c r="I363" s="38"/>
      <c r="J363" s="39"/>
      <c r="K363" s="61"/>
      <c r="L363" s="40"/>
      <c r="M363" s="99"/>
      <c r="N363" s="60"/>
      <c r="O363" s="5"/>
      <c r="P363" s="5"/>
      <c r="AH363" s="4">
        <v>0</v>
      </c>
    </row>
    <row r="364" spans="1:34" s="4" customFormat="1" ht="18.75" hidden="1" customHeight="1">
      <c r="A364" s="8" t="s">
        <v>50</v>
      </c>
      <c r="B364" s="8" t="s">
        <v>51</v>
      </c>
      <c r="C364" s="50"/>
      <c r="D364" s="89"/>
      <c r="E364" s="85"/>
      <c r="F364" s="87" t="str">
        <f>INDEX(PT_DIFFERENTIATION_VTAR,MATCH(A364,PT_DIFFERENTIATION_VTAR_ID,0))</f>
        <v>Тариф на техническую воду</v>
      </c>
      <c r="G364" s="54" t="str">
        <f>INDEX(PT_DIFFERENTIATION_NTAR,MATCH(B364,PT_DIFFERENTIATION_NTAR_ID,0))</f>
        <v/>
      </c>
      <c r="H364" s="55"/>
      <c r="I364" s="56"/>
      <c r="J364" s="57"/>
      <c r="K364" s="62"/>
      <c r="L364" s="55" t="s">
        <v>22</v>
      </c>
      <c r="M364" s="99"/>
      <c r="N364" s="60"/>
      <c r="O364" s="5"/>
      <c r="P364" s="5"/>
      <c r="AH364" s="4">
        <v>0</v>
      </c>
    </row>
    <row r="365" spans="1:34" s="4" customFormat="1" ht="18.75" hidden="1" customHeight="1">
      <c r="A365" s="8"/>
      <c r="B365" s="8"/>
      <c r="C365" s="50" t="s">
        <v>25</v>
      </c>
      <c r="D365" s="89"/>
      <c r="E365" s="85"/>
      <c r="F365" s="87"/>
      <c r="G365" s="54"/>
      <c r="H365" s="61"/>
      <c r="I365" s="38" t="s">
        <v>24</v>
      </c>
      <c r="J365" s="39"/>
      <c r="K365" s="61"/>
      <c r="L365" s="40"/>
      <c r="M365" s="99"/>
      <c r="N365" s="60"/>
      <c r="O365" s="5"/>
      <c r="P365" s="5"/>
      <c r="AH365" s="4">
        <v>0</v>
      </c>
    </row>
    <row r="366" spans="1:34" s="4" customFormat="1" ht="0.75" hidden="1" customHeight="1">
      <c r="A366" s="8"/>
      <c r="B366" s="8"/>
      <c r="C366" s="50" t="s">
        <v>76</v>
      </c>
      <c r="D366" s="89"/>
      <c r="E366" s="85"/>
      <c r="F366" s="87"/>
      <c r="G366" s="88"/>
      <c r="H366" s="61"/>
      <c r="I366" s="38"/>
      <c r="J366" s="39"/>
      <c r="K366" s="61"/>
      <c r="L366" s="40"/>
      <c r="M366" s="99"/>
      <c r="N366" s="60"/>
      <c r="O366" s="5"/>
      <c r="P366" s="5"/>
      <c r="AH366" s="4">
        <v>0</v>
      </c>
    </row>
    <row r="367" spans="1:34" s="4" customFormat="1" ht="18.75" hidden="1" customHeight="1">
      <c r="A367" s="8" t="s">
        <v>52</v>
      </c>
      <c r="B367" s="8" t="s">
        <v>53</v>
      </c>
      <c r="C367" s="50"/>
      <c r="D367" s="89"/>
      <c r="E367" s="85"/>
      <c r="F367" s="87" t="str">
        <f>INDEX(PT_DIFFERENTIATION_VTAR,MATCH(A367,PT_DIFFERENTIATION_VTAR_ID,0))</f>
        <v>Тариф на транспортировку воды</v>
      </c>
      <c r="G367" s="54" t="str">
        <f>INDEX(PT_DIFFERENTIATION_NTAR,MATCH(B367,PT_DIFFERENTIATION_NTAR_ID,0))</f>
        <v/>
      </c>
      <c r="H367" s="55"/>
      <c r="I367" s="56"/>
      <c r="J367" s="57"/>
      <c r="K367" s="62"/>
      <c r="L367" s="55" t="s">
        <v>22</v>
      </c>
      <c r="M367" s="99"/>
      <c r="N367" s="60"/>
      <c r="O367" s="5"/>
      <c r="P367" s="5"/>
      <c r="AH367" s="4">
        <v>0</v>
      </c>
    </row>
    <row r="368" spans="1:34" s="4" customFormat="1" ht="18.75" hidden="1" customHeight="1">
      <c r="A368" s="8"/>
      <c r="B368" s="8"/>
      <c r="C368" s="50" t="s">
        <v>25</v>
      </c>
      <c r="D368" s="89"/>
      <c r="E368" s="85"/>
      <c r="F368" s="87"/>
      <c r="G368" s="54"/>
      <c r="H368" s="61"/>
      <c r="I368" s="38" t="s">
        <v>24</v>
      </c>
      <c r="J368" s="39"/>
      <c r="K368" s="61"/>
      <c r="L368" s="40"/>
      <c r="M368" s="99"/>
      <c r="N368" s="60"/>
      <c r="O368" s="5"/>
      <c r="P368" s="5"/>
      <c r="AH368" s="4">
        <v>0</v>
      </c>
    </row>
    <row r="369" spans="1:34" s="4" customFormat="1" ht="0.75" hidden="1" customHeight="1">
      <c r="A369" s="8"/>
      <c r="B369" s="8"/>
      <c r="C369" s="50" t="s">
        <v>76</v>
      </c>
      <c r="D369" s="89"/>
      <c r="E369" s="85"/>
      <c r="F369" s="87"/>
      <c r="G369" s="88"/>
      <c r="H369" s="61"/>
      <c r="I369" s="38"/>
      <c r="J369" s="39"/>
      <c r="K369" s="61"/>
      <c r="L369" s="40"/>
      <c r="M369" s="99"/>
      <c r="N369" s="60"/>
      <c r="O369" s="5"/>
      <c r="P369" s="5"/>
      <c r="AH369" s="4">
        <v>0</v>
      </c>
    </row>
    <row r="370" spans="1:34" s="4" customFormat="1" ht="18.75" hidden="1" customHeight="1">
      <c r="A370" s="8" t="s">
        <v>54</v>
      </c>
      <c r="B370" s="8" t="s">
        <v>55</v>
      </c>
      <c r="C370" s="50"/>
      <c r="D370" s="89"/>
      <c r="E370" s="85"/>
      <c r="F370" s="87" t="str">
        <f>INDEX(PT_DIFFERENTIATION_VTAR,MATCH(A370,PT_DIFFERENTIATION_VTAR_ID,0))</f>
        <v>Тариф на подвоз воды</v>
      </c>
      <c r="G370" s="54" t="str">
        <f>INDEX(PT_DIFFERENTIATION_NTAR,MATCH(B370,PT_DIFFERENTIATION_NTAR_ID,0))</f>
        <v/>
      </c>
      <c r="H370" s="55"/>
      <c r="I370" s="56"/>
      <c r="J370" s="57"/>
      <c r="K370" s="62"/>
      <c r="L370" s="55" t="s">
        <v>22</v>
      </c>
      <c r="M370" s="99"/>
      <c r="N370" s="60"/>
      <c r="O370" s="5"/>
      <c r="P370" s="5"/>
      <c r="AH370" s="4">
        <v>0</v>
      </c>
    </row>
    <row r="371" spans="1:34" s="4" customFormat="1" ht="18.75" hidden="1" customHeight="1">
      <c r="A371" s="8"/>
      <c r="B371" s="8"/>
      <c r="C371" s="50" t="s">
        <v>25</v>
      </c>
      <c r="D371" s="89"/>
      <c r="E371" s="85"/>
      <c r="F371" s="87"/>
      <c r="G371" s="54"/>
      <c r="H371" s="61"/>
      <c r="I371" s="38" t="s">
        <v>24</v>
      </c>
      <c r="J371" s="39"/>
      <c r="K371" s="61"/>
      <c r="L371" s="40"/>
      <c r="M371" s="99"/>
      <c r="N371" s="60"/>
      <c r="O371" s="5"/>
      <c r="P371" s="5"/>
      <c r="AH371" s="4">
        <v>0</v>
      </c>
    </row>
    <row r="372" spans="1:34" s="4" customFormat="1" ht="0.75" hidden="1" customHeight="1">
      <c r="A372" s="8"/>
      <c r="B372" s="8"/>
      <c r="C372" s="50" t="s">
        <v>76</v>
      </c>
      <c r="D372" s="89"/>
      <c r="E372" s="85"/>
      <c r="F372" s="87"/>
      <c r="G372" s="88"/>
      <c r="H372" s="61"/>
      <c r="I372" s="38"/>
      <c r="J372" s="39"/>
      <c r="K372" s="61"/>
      <c r="L372" s="40"/>
      <c r="M372" s="99"/>
      <c r="N372" s="60"/>
      <c r="O372" s="5"/>
      <c r="P372" s="5"/>
      <c r="AH372" s="4">
        <v>0</v>
      </c>
    </row>
    <row r="373" spans="1:34" s="4" customFormat="1" ht="18.75" hidden="1" customHeight="1">
      <c r="A373" s="8" t="s">
        <v>56</v>
      </c>
      <c r="B373" s="8" t="s">
        <v>57</v>
      </c>
      <c r="C373" s="50"/>
      <c r="D373" s="89"/>
      <c r="E373" s="85"/>
      <c r="F373" s="87" t="str">
        <f>INDEX(PT_DIFFERENTIATION_VTAR,MATCH(A373,PT_DIFFERENTIATION_VTAR_ID,0))</f>
        <v>Тариф на подключение (технологическое присоединение) к централизованной системе холодного водоснабжения</v>
      </c>
      <c r="G373" s="54" t="str">
        <f>INDEX(PT_DIFFERENTIATION_NTAR,MATCH(B373,PT_DIFFERENTIATION_NTAR_ID,0))</f>
        <v/>
      </c>
      <c r="H373" s="55"/>
      <c r="I373" s="56"/>
      <c r="J373" s="57"/>
      <c r="K373" s="62"/>
      <c r="L373" s="55" t="s">
        <v>22</v>
      </c>
      <c r="M373" s="99"/>
      <c r="N373" s="60"/>
      <c r="O373" s="5"/>
      <c r="P373" s="5"/>
      <c r="AH373" s="4">
        <v>0</v>
      </c>
    </row>
    <row r="374" spans="1:34" s="4" customFormat="1" ht="18.75" hidden="1" customHeight="1">
      <c r="A374" s="8"/>
      <c r="B374" s="8"/>
      <c r="C374" s="50" t="s">
        <v>25</v>
      </c>
      <c r="D374" s="89"/>
      <c r="E374" s="85"/>
      <c r="F374" s="87"/>
      <c r="G374" s="54"/>
      <c r="H374" s="61"/>
      <c r="I374" s="38" t="s">
        <v>24</v>
      </c>
      <c r="J374" s="39"/>
      <c r="K374" s="61"/>
      <c r="L374" s="40"/>
      <c r="M374" s="99"/>
      <c r="N374" s="60"/>
      <c r="O374" s="5"/>
      <c r="P374" s="5"/>
      <c r="AH374" s="4">
        <v>0</v>
      </c>
    </row>
    <row r="375" spans="1:34" s="4" customFormat="1" ht="0.75" hidden="1" customHeight="1">
      <c r="A375" s="8"/>
      <c r="B375" s="8"/>
      <c r="C375" s="50" t="s">
        <v>76</v>
      </c>
      <c r="D375" s="89"/>
      <c r="E375" s="85"/>
      <c r="F375" s="87"/>
      <c r="G375" s="88"/>
      <c r="H375" s="61"/>
      <c r="I375" s="38"/>
      <c r="J375" s="39"/>
      <c r="K375" s="61"/>
      <c r="L375" s="40"/>
      <c r="M375" s="99"/>
      <c r="N375" s="60"/>
      <c r="O375" s="5"/>
      <c r="P375" s="5"/>
      <c r="AH375" s="4">
        <v>0</v>
      </c>
    </row>
    <row r="376" spans="1:34" s="4" customFormat="1" ht="18.75" customHeight="1">
      <c r="A376" s="8" t="s">
        <v>58</v>
      </c>
      <c r="B376" s="8" t="s">
        <v>59</v>
      </c>
      <c r="C376" s="50"/>
      <c r="D376" s="89"/>
      <c r="E376" s="85"/>
      <c r="F376" s="87" t="str">
        <f>INDEX(PT_DIFFERENTIATION_VTAR,MATCH(A376,PT_DIFFERENTIATION_VTAR_ID,0))</f>
        <v>Тариф на горячую воду (горячее водоснабжение)</v>
      </c>
      <c r="G376" s="54" t="str">
        <f>INDEX(PT_DIFFERENTIATION_NTAR,MATCH(B376,PT_DIFFERENTIATION_NTAR_ID,0))</f>
        <v>Тариф на горячее водоснабжение на территории п.Кедровый-2</v>
      </c>
      <c r="H376" s="55"/>
      <c r="I376" s="56">
        <v>45658.493726851855</v>
      </c>
      <c r="J376" s="57">
        <v>46022.493807870371</v>
      </c>
      <c r="K376" s="62">
        <v>0</v>
      </c>
      <c r="L376" s="55" t="s">
        <v>22</v>
      </c>
      <c r="M376" s="99"/>
      <c r="N376" s="60"/>
      <c r="O376" s="5"/>
      <c r="P376" s="5"/>
      <c r="AH376" s="4">
        <v>0</v>
      </c>
    </row>
    <row r="377" spans="1:34" s="4" customFormat="1" ht="56.25" customHeight="1">
      <c r="A377" s="8"/>
      <c r="B377" s="8"/>
      <c r="C377" s="50"/>
      <c r="D377" s="92"/>
      <c r="E377" s="93"/>
      <c r="F377" s="93"/>
      <c r="G377" s="93"/>
      <c r="H377" s="30" t="s">
        <v>1</v>
      </c>
      <c r="I377" s="56">
        <v>46023.493946759256</v>
      </c>
      <c r="J377" s="57">
        <v>46387.494120370371</v>
      </c>
      <c r="K377" s="62">
        <v>0</v>
      </c>
      <c r="L377" s="55" t="s">
        <v>22</v>
      </c>
      <c r="M377" s="59"/>
      <c r="N377" s="60"/>
      <c r="O377" s="5"/>
      <c r="P377" s="5"/>
      <c r="AH377" s="4">
        <v>0</v>
      </c>
    </row>
    <row r="378" spans="1:34" s="4" customFormat="1" ht="56.25" customHeight="1">
      <c r="A378" s="8"/>
      <c r="B378" s="8"/>
      <c r="C378" s="50"/>
      <c r="D378" s="92"/>
      <c r="E378" s="93"/>
      <c r="F378" s="93"/>
      <c r="G378" s="93"/>
      <c r="H378" s="30" t="s">
        <v>1</v>
      </c>
      <c r="I378" s="56">
        <v>46388.494432870371</v>
      </c>
      <c r="J378" s="57">
        <v>46752.494502314818</v>
      </c>
      <c r="K378" s="62">
        <v>0</v>
      </c>
      <c r="L378" s="55" t="s">
        <v>22</v>
      </c>
      <c r="M378" s="59"/>
      <c r="N378" s="60"/>
      <c r="O378" s="5"/>
      <c r="P378" s="5"/>
      <c r="AH378" s="4">
        <v>0</v>
      </c>
    </row>
    <row r="379" spans="1:34" s="4" customFormat="1" ht="56.25" customHeight="1">
      <c r="A379" s="8"/>
      <c r="B379" s="8"/>
      <c r="C379" s="50"/>
      <c r="D379" s="92"/>
      <c r="E379" s="93"/>
      <c r="F379" s="93"/>
      <c r="G379" s="93"/>
      <c r="H379" s="30" t="s">
        <v>1</v>
      </c>
      <c r="I379" s="56">
        <v>46753.494687500002</v>
      </c>
      <c r="J379" s="57">
        <v>47118.494756944441</v>
      </c>
      <c r="K379" s="62">
        <v>0</v>
      </c>
      <c r="L379" s="55" t="s">
        <v>22</v>
      </c>
      <c r="M379" s="59"/>
      <c r="N379" s="60"/>
      <c r="O379" s="5"/>
      <c r="P379" s="5"/>
      <c r="AH379" s="4">
        <v>0</v>
      </c>
    </row>
    <row r="380" spans="1:34" s="4" customFormat="1" ht="56.25" customHeight="1">
      <c r="A380" s="8"/>
      <c r="B380" s="8"/>
      <c r="C380" s="50"/>
      <c r="D380" s="92"/>
      <c r="E380" s="93"/>
      <c r="F380" s="93"/>
      <c r="G380" s="93"/>
      <c r="H380" s="30" t="s">
        <v>1</v>
      </c>
      <c r="I380" s="56">
        <v>47119.593425925923</v>
      </c>
      <c r="J380" s="57">
        <v>47483.593506944446</v>
      </c>
      <c r="K380" s="62">
        <v>0</v>
      </c>
      <c r="L380" s="55" t="s">
        <v>22</v>
      </c>
      <c r="M380" s="59"/>
      <c r="N380" s="60"/>
      <c r="O380" s="5"/>
      <c r="P380" s="5"/>
      <c r="AH380" s="4">
        <v>0</v>
      </c>
    </row>
    <row r="381" spans="1:34" s="4" customFormat="1" ht="18.75" customHeight="1">
      <c r="A381" s="8"/>
      <c r="B381" s="8"/>
      <c r="C381" s="50" t="s">
        <v>25</v>
      </c>
      <c r="D381" s="89"/>
      <c r="E381" s="85"/>
      <c r="F381" s="87"/>
      <c r="G381" s="54"/>
      <c r="H381" s="61"/>
      <c r="I381" s="38" t="s">
        <v>24</v>
      </c>
      <c r="J381" s="39"/>
      <c r="K381" s="61"/>
      <c r="L381" s="40"/>
      <c r="M381" s="99"/>
      <c r="N381" s="60"/>
      <c r="O381" s="5"/>
      <c r="P381" s="5"/>
      <c r="AH381" s="4">
        <v>0</v>
      </c>
    </row>
    <row r="382" spans="1:34" s="4" customFormat="1" ht="18.75" customHeight="1">
      <c r="A382" s="8" t="s">
        <v>58</v>
      </c>
      <c r="B382" s="8" t="s">
        <v>61</v>
      </c>
      <c r="C382" s="50"/>
      <c r="D382" s="92"/>
      <c r="E382" s="93"/>
      <c r="F382" s="93"/>
      <c r="G382" s="54" t="str">
        <f>INDEX(PT_DIFFERENTIATION_NTAR,MATCH(B382,PT_DIFFERENTIATION_NTAR_ID,0))</f>
        <v>Тариф на горячее водоснабжение на территории п.Юность, Лунный</v>
      </c>
      <c r="H382" s="55"/>
      <c r="I382" s="56">
        <v>45658.593668981484</v>
      </c>
      <c r="J382" s="57">
        <v>46022.593738425923</v>
      </c>
      <c r="K382" s="62">
        <v>0</v>
      </c>
      <c r="L382" s="55" t="s">
        <v>22</v>
      </c>
      <c r="M382" s="59"/>
      <c r="N382" s="60"/>
      <c r="O382" s="5"/>
      <c r="P382" s="5"/>
      <c r="AH382" s="4">
        <v>0</v>
      </c>
    </row>
    <row r="383" spans="1:34" s="4" customFormat="1" ht="56.25" customHeight="1">
      <c r="A383" s="8"/>
      <c r="B383" s="8"/>
      <c r="C383" s="50"/>
      <c r="D383" s="92"/>
      <c r="E383" s="93"/>
      <c r="F383" s="93"/>
      <c r="G383" s="93"/>
      <c r="H383" s="30" t="s">
        <v>1</v>
      </c>
      <c r="I383" s="56">
        <v>46023.593877314815</v>
      </c>
      <c r="J383" s="57">
        <v>46387.593969907408</v>
      </c>
      <c r="K383" s="62">
        <v>0</v>
      </c>
      <c r="L383" s="55" t="s">
        <v>22</v>
      </c>
      <c r="M383" s="59"/>
      <c r="N383" s="60"/>
      <c r="O383" s="5"/>
      <c r="P383" s="5"/>
      <c r="AH383" s="4">
        <v>0</v>
      </c>
    </row>
    <row r="384" spans="1:34" s="4" customFormat="1" ht="56.25" customHeight="1">
      <c r="A384" s="8"/>
      <c r="B384" s="8"/>
      <c r="C384" s="50"/>
      <c r="D384" s="92"/>
      <c r="E384" s="93"/>
      <c r="F384" s="93"/>
      <c r="G384" s="93"/>
      <c r="H384" s="30" t="s">
        <v>1</v>
      </c>
      <c r="I384" s="56">
        <v>46388.594108796293</v>
      </c>
      <c r="J384" s="57">
        <v>46752.594212962962</v>
      </c>
      <c r="K384" s="62">
        <v>0</v>
      </c>
      <c r="L384" s="55" t="s">
        <v>22</v>
      </c>
      <c r="M384" s="59"/>
      <c r="N384" s="60"/>
      <c r="O384" s="5"/>
      <c r="P384" s="5"/>
      <c r="AH384" s="4">
        <v>0</v>
      </c>
    </row>
    <row r="385" spans="1:34" s="4" customFormat="1" ht="56.25" customHeight="1">
      <c r="A385" s="8"/>
      <c r="B385" s="8"/>
      <c r="C385" s="50"/>
      <c r="D385" s="92"/>
      <c r="E385" s="93"/>
      <c r="F385" s="93"/>
      <c r="G385" s="93"/>
      <c r="H385" s="30" t="s">
        <v>1</v>
      </c>
      <c r="I385" s="56">
        <v>46753.594398148147</v>
      </c>
      <c r="J385" s="57">
        <v>47118.59447916667</v>
      </c>
      <c r="K385" s="62">
        <v>0</v>
      </c>
      <c r="L385" s="55" t="s">
        <v>22</v>
      </c>
      <c r="M385" s="59"/>
      <c r="N385" s="60"/>
      <c r="O385" s="5"/>
      <c r="P385" s="5"/>
      <c r="AH385" s="4">
        <v>0</v>
      </c>
    </row>
    <row r="386" spans="1:34" s="4" customFormat="1" ht="56.25" customHeight="1">
      <c r="A386" s="8"/>
      <c r="B386" s="8"/>
      <c r="C386" s="50"/>
      <c r="D386" s="92"/>
      <c r="E386" s="93"/>
      <c r="F386" s="93"/>
      <c r="G386" s="93"/>
      <c r="H386" s="30" t="s">
        <v>1</v>
      </c>
      <c r="I386" s="56">
        <v>47119.594606481478</v>
      </c>
      <c r="J386" s="57">
        <v>47483.594699074078</v>
      </c>
      <c r="K386" s="62">
        <v>0</v>
      </c>
      <c r="L386" s="55" t="s">
        <v>22</v>
      </c>
      <c r="M386" s="59"/>
      <c r="N386" s="60"/>
      <c r="O386" s="5"/>
      <c r="P386" s="5"/>
      <c r="AH386" s="4">
        <v>0</v>
      </c>
    </row>
    <row r="387" spans="1:34" s="4" customFormat="1" ht="18.75" customHeight="1">
      <c r="A387" s="8"/>
      <c r="B387" s="8"/>
      <c r="C387" s="50" t="s">
        <v>25</v>
      </c>
      <c r="D387" s="92"/>
      <c r="E387" s="93"/>
      <c r="F387" s="93"/>
      <c r="G387" s="54"/>
      <c r="H387" s="61"/>
      <c r="I387" s="38" t="s">
        <v>24</v>
      </c>
      <c r="J387" s="39"/>
      <c r="K387" s="61"/>
      <c r="L387" s="40"/>
      <c r="M387" s="59"/>
      <c r="N387" s="60"/>
      <c r="O387" s="5"/>
      <c r="P387" s="5"/>
      <c r="AH387" s="4">
        <v>0</v>
      </c>
    </row>
    <row r="388" spans="1:34" s="4" customFormat="1" ht="18.75" customHeight="1">
      <c r="A388" s="8" t="s">
        <v>58</v>
      </c>
      <c r="B388" s="8" t="s">
        <v>62</v>
      </c>
      <c r="C388" s="50"/>
      <c r="D388" s="92"/>
      <c r="E388" s="93"/>
      <c r="F388" s="93"/>
      <c r="G388" s="54" t="str">
        <f>INDEX(PT_DIFFERENTIATION_NTAR,MATCH(B388,PT_DIFFERENTIATION_NTAR_ID,0))</f>
        <v>Тариф на горячее водоснабжение на территории п.Снежный</v>
      </c>
      <c r="H388" s="55"/>
      <c r="I388" s="56">
        <v>45658.594953703701</v>
      </c>
      <c r="J388" s="57">
        <v>46022.595034722224</v>
      </c>
      <c r="K388" s="62">
        <v>0</v>
      </c>
      <c r="L388" s="55" t="s">
        <v>22</v>
      </c>
      <c r="M388" s="59"/>
      <c r="N388" s="60"/>
      <c r="O388" s="5"/>
      <c r="P388" s="5"/>
      <c r="AH388" s="4">
        <v>0</v>
      </c>
    </row>
    <row r="389" spans="1:34" s="4" customFormat="1" ht="56.25" customHeight="1">
      <c r="A389" s="8"/>
      <c r="B389" s="8"/>
      <c r="C389" s="50"/>
      <c r="D389" s="92"/>
      <c r="E389" s="93"/>
      <c r="F389" s="93"/>
      <c r="G389" s="93"/>
      <c r="H389" s="30" t="s">
        <v>1</v>
      </c>
      <c r="I389" s="56">
        <v>46023.595196759263</v>
      </c>
      <c r="J389" s="57">
        <v>46387.595266203702</v>
      </c>
      <c r="K389" s="62">
        <v>0</v>
      </c>
      <c r="L389" s="55" t="s">
        <v>22</v>
      </c>
      <c r="M389" s="59"/>
      <c r="N389" s="60"/>
      <c r="O389" s="5"/>
      <c r="P389" s="5"/>
      <c r="AH389" s="4">
        <v>0</v>
      </c>
    </row>
    <row r="390" spans="1:34" s="4" customFormat="1" ht="56.25" customHeight="1">
      <c r="A390" s="8"/>
      <c r="B390" s="8"/>
      <c r="C390" s="50"/>
      <c r="D390" s="92"/>
      <c r="E390" s="93"/>
      <c r="F390" s="93"/>
      <c r="G390" s="93"/>
      <c r="H390" s="30" t="s">
        <v>1</v>
      </c>
      <c r="I390" s="56">
        <v>46388.595393518517</v>
      </c>
      <c r="J390" s="57">
        <v>46752.595462962963</v>
      </c>
      <c r="K390" s="62">
        <v>0</v>
      </c>
      <c r="L390" s="55" t="s">
        <v>22</v>
      </c>
      <c r="M390" s="59"/>
      <c r="N390" s="60"/>
      <c r="O390" s="5"/>
      <c r="P390" s="5"/>
      <c r="AH390" s="4">
        <v>0</v>
      </c>
    </row>
    <row r="391" spans="1:34" s="4" customFormat="1" ht="56.25" customHeight="1">
      <c r="A391" s="8"/>
      <c r="B391" s="8"/>
      <c r="C391" s="50"/>
      <c r="D391" s="92"/>
      <c r="E391" s="93"/>
      <c r="F391" s="93"/>
      <c r="G391" s="93"/>
      <c r="H391" s="30" t="s">
        <v>1</v>
      </c>
      <c r="I391" s="56">
        <v>46753.595636574071</v>
      </c>
      <c r="J391" s="57">
        <v>47118.595717592594</v>
      </c>
      <c r="K391" s="62">
        <v>0</v>
      </c>
      <c r="L391" s="55" t="s">
        <v>22</v>
      </c>
      <c r="M391" s="59"/>
      <c r="N391" s="60"/>
      <c r="O391" s="5"/>
      <c r="P391" s="5"/>
      <c r="AH391" s="4">
        <v>0</v>
      </c>
    </row>
    <row r="392" spans="1:34" s="4" customFormat="1" ht="56.25" customHeight="1">
      <c r="A392" s="8"/>
      <c r="B392" s="8"/>
      <c r="C392" s="50"/>
      <c r="D392" s="92"/>
      <c r="E392" s="93"/>
      <c r="F392" s="93"/>
      <c r="G392" s="93"/>
      <c r="H392" s="30" t="s">
        <v>1</v>
      </c>
      <c r="I392" s="56">
        <v>47119.59584490741</v>
      </c>
      <c r="J392" s="57">
        <v>47483.595925925925</v>
      </c>
      <c r="K392" s="62">
        <v>0</v>
      </c>
      <c r="L392" s="55" t="s">
        <v>22</v>
      </c>
      <c r="M392" s="59"/>
      <c r="N392" s="60"/>
      <c r="O392" s="5"/>
      <c r="P392" s="5"/>
      <c r="AH392" s="4">
        <v>0</v>
      </c>
    </row>
    <row r="393" spans="1:34" s="4" customFormat="1" ht="18.75" customHeight="1">
      <c r="A393" s="8"/>
      <c r="B393" s="8"/>
      <c r="C393" s="50" t="s">
        <v>25</v>
      </c>
      <c r="D393" s="92"/>
      <c r="E393" s="93"/>
      <c r="F393" s="93"/>
      <c r="G393" s="54"/>
      <c r="H393" s="61"/>
      <c r="I393" s="38" t="s">
        <v>24</v>
      </c>
      <c r="J393" s="39"/>
      <c r="K393" s="61"/>
      <c r="L393" s="40"/>
      <c r="M393" s="59"/>
      <c r="N393" s="60"/>
      <c r="O393" s="5"/>
      <c r="P393" s="5"/>
      <c r="AH393" s="4">
        <v>0</v>
      </c>
    </row>
    <row r="394" spans="1:34" s="4" customFormat="1" ht="0.75" customHeight="1">
      <c r="A394" s="8"/>
      <c r="B394" s="8"/>
      <c r="C394" s="50" t="s">
        <v>76</v>
      </c>
      <c r="D394" s="89"/>
      <c r="E394" s="85"/>
      <c r="F394" s="87"/>
      <c r="G394" s="88"/>
      <c r="H394" s="61"/>
      <c r="I394" s="38"/>
      <c r="J394" s="39"/>
      <c r="K394" s="61"/>
      <c r="L394" s="40"/>
      <c r="M394" s="99"/>
      <c r="N394" s="60"/>
      <c r="O394" s="5"/>
      <c r="P394" s="5"/>
      <c r="AH394" s="4">
        <v>0</v>
      </c>
    </row>
    <row r="395" spans="1:34" s="4" customFormat="1" ht="18.75" hidden="1" customHeight="1">
      <c r="A395" s="8" t="s">
        <v>63</v>
      </c>
      <c r="B395" s="8" t="s">
        <v>64</v>
      </c>
      <c r="C395" s="50"/>
      <c r="D395" s="89"/>
      <c r="E395" s="85"/>
      <c r="F395" s="87" t="str">
        <f>INDEX(PT_DIFFERENTIATION_VTAR,MATCH(A395,PT_DIFFERENTIATION_VTAR_ID,0))</f>
        <v>Тариф на транспортировку горячей воды</v>
      </c>
      <c r="G395" s="54" t="str">
        <f>INDEX(PT_DIFFERENTIATION_NTAR,MATCH(B395,PT_DIFFERENTIATION_NTAR_ID,0))</f>
        <v/>
      </c>
      <c r="H395" s="55"/>
      <c r="I395" s="56"/>
      <c r="J395" s="57"/>
      <c r="K395" s="62"/>
      <c r="L395" s="55" t="s">
        <v>22</v>
      </c>
      <c r="M395" s="99"/>
      <c r="N395" s="60"/>
      <c r="O395" s="5"/>
      <c r="P395" s="5"/>
      <c r="AH395" s="4">
        <v>0</v>
      </c>
    </row>
    <row r="396" spans="1:34" s="4" customFormat="1" ht="18.75" hidden="1" customHeight="1">
      <c r="A396" s="8"/>
      <c r="B396" s="8"/>
      <c r="C396" s="50" t="s">
        <v>25</v>
      </c>
      <c r="D396" s="89"/>
      <c r="E396" s="85"/>
      <c r="F396" s="87"/>
      <c r="G396" s="54"/>
      <c r="H396" s="61"/>
      <c r="I396" s="38" t="s">
        <v>24</v>
      </c>
      <c r="J396" s="39"/>
      <c r="K396" s="61"/>
      <c r="L396" s="40"/>
      <c r="M396" s="99"/>
      <c r="N396" s="60"/>
      <c r="O396" s="5"/>
      <c r="P396" s="5"/>
      <c r="AH396" s="4">
        <v>0</v>
      </c>
    </row>
    <row r="397" spans="1:34" s="4" customFormat="1" ht="0.75" hidden="1" customHeight="1">
      <c r="A397" s="8"/>
      <c r="B397" s="8"/>
      <c r="C397" s="50" t="s">
        <v>76</v>
      </c>
      <c r="D397" s="89"/>
      <c r="E397" s="85"/>
      <c r="F397" s="87"/>
      <c r="G397" s="88"/>
      <c r="H397" s="61"/>
      <c r="I397" s="38"/>
      <c r="J397" s="39"/>
      <c r="K397" s="61"/>
      <c r="L397" s="40"/>
      <c r="M397" s="99"/>
      <c r="N397" s="60"/>
      <c r="O397" s="5"/>
      <c r="P397" s="5"/>
      <c r="AH397" s="4">
        <v>0</v>
      </c>
    </row>
    <row r="398" spans="1:34" s="4" customFormat="1" ht="18.75" hidden="1" customHeight="1">
      <c r="A398" s="8" t="s">
        <v>65</v>
      </c>
      <c r="B398" s="8" t="s">
        <v>66</v>
      </c>
      <c r="C398" s="50"/>
      <c r="D398" s="89"/>
      <c r="E398" s="85"/>
      <c r="F398" s="87" t="str">
        <f>INDEX(PT_DIFFERENTIATION_VTAR,MATCH(A398,PT_DIFFERENTIATION_VTAR_ID,0))</f>
        <v>Тариф на подключение (технологическое присоединение) к централизованной системе горячего водоснабжения</v>
      </c>
      <c r="G398" s="54" t="str">
        <f>INDEX(PT_DIFFERENTIATION_NTAR,MATCH(B398,PT_DIFFERENTIATION_NTAR_ID,0))</f>
        <v/>
      </c>
      <c r="H398" s="55"/>
      <c r="I398" s="56"/>
      <c r="J398" s="57"/>
      <c r="K398" s="62"/>
      <c r="L398" s="55" t="s">
        <v>22</v>
      </c>
      <c r="M398" s="99"/>
      <c r="N398" s="60"/>
      <c r="O398" s="5"/>
      <c r="P398" s="5"/>
      <c r="AH398" s="4">
        <v>0</v>
      </c>
    </row>
    <row r="399" spans="1:34" s="4" customFormat="1" ht="18.75" hidden="1" customHeight="1">
      <c r="A399" s="8"/>
      <c r="B399" s="8"/>
      <c r="C399" s="50" t="s">
        <v>25</v>
      </c>
      <c r="D399" s="89"/>
      <c r="E399" s="85"/>
      <c r="F399" s="87"/>
      <c r="G399" s="54"/>
      <c r="H399" s="61"/>
      <c r="I399" s="38" t="s">
        <v>24</v>
      </c>
      <c r="J399" s="39"/>
      <c r="K399" s="61"/>
      <c r="L399" s="40"/>
      <c r="M399" s="99"/>
      <c r="N399" s="60"/>
      <c r="O399" s="5"/>
      <c r="P399" s="5"/>
      <c r="AH399" s="4">
        <v>0</v>
      </c>
    </row>
    <row r="400" spans="1:34" s="4" customFormat="1" ht="0.75" hidden="1" customHeight="1">
      <c r="A400" s="8"/>
      <c r="B400" s="8"/>
      <c r="C400" s="50" t="s">
        <v>76</v>
      </c>
      <c r="D400" s="89"/>
      <c r="E400" s="85"/>
      <c r="F400" s="87"/>
      <c r="G400" s="88"/>
      <c r="H400" s="61"/>
      <c r="I400" s="38"/>
      <c r="J400" s="39"/>
      <c r="K400" s="61"/>
      <c r="L400" s="40"/>
      <c r="M400" s="99"/>
      <c r="N400" s="60"/>
      <c r="O400" s="5"/>
      <c r="P400" s="5"/>
      <c r="AH400" s="4">
        <v>0</v>
      </c>
    </row>
    <row r="401" spans="1:34" s="4" customFormat="1" ht="18.75" hidden="1" customHeight="1">
      <c r="A401" s="8" t="s">
        <v>67</v>
      </c>
      <c r="B401" s="8" t="s">
        <v>68</v>
      </c>
      <c r="C401" s="50"/>
      <c r="D401" s="89"/>
      <c r="E401" s="85"/>
      <c r="F401" s="87" t="str">
        <f>INDEX(PT_DIFFERENTIATION_VTAR,MATCH(A401,PT_DIFFERENTIATION_VTAR_ID,0))</f>
        <v>Тариф на водоотведение</v>
      </c>
      <c r="G401" s="54" t="str">
        <f>INDEX(PT_DIFFERENTIATION_NTAR,MATCH(B401,PT_DIFFERENTIATION_NTAR_ID,0))</f>
        <v/>
      </c>
      <c r="H401" s="55"/>
      <c r="I401" s="56"/>
      <c r="J401" s="57"/>
      <c r="K401" s="62"/>
      <c r="L401" s="55" t="s">
        <v>22</v>
      </c>
      <c r="M401" s="99"/>
      <c r="N401" s="60"/>
      <c r="O401" s="5"/>
      <c r="P401" s="5"/>
      <c r="AH401" s="4">
        <v>0</v>
      </c>
    </row>
    <row r="402" spans="1:34" s="4" customFormat="1" ht="18.75" hidden="1" customHeight="1">
      <c r="A402" s="8"/>
      <c r="B402" s="8"/>
      <c r="C402" s="50" t="s">
        <v>25</v>
      </c>
      <c r="D402" s="89"/>
      <c r="E402" s="85"/>
      <c r="F402" s="87"/>
      <c r="G402" s="54"/>
      <c r="H402" s="61"/>
      <c r="I402" s="38" t="s">
        <v>24</v>
      </c>
      <c r="J402" s="39"/>
      <c r="K402" s="61"/>
      <c r="L402" s="40"/>
      <c r="M402" s="99"/>
      <c r="N402" s="60"/>
      <c r="O402" s="5"/>
      <c r="P402" s="5"/>
      <c r="AH402" s="4">
        <v>0</v>
      </c>
    </row>
    <row r="403" spans="1:34" s="4" customFormat="1" ht="0.75" hidden="1" customHeight="1">
      <c r="A403" s="8"/>
      <c r="B403" s="8"/>
      <c r="C403" s="50" t="s">
        <v>76</v>
      </c>
      <c r="D403" s="89"/>
      <c r="E403" s="85"/>
      <c r="F403" s="87"/>
      <c r="G403" s="88"/>
      <c r="H403" s="61"/>
      <c r="I403" s="38"/>
      <c r="J403" s="39"/>
      <c r="K403" s="61"/>
      <c r="L403" s="40"/>
      <c r="M403" s="99"/>
      <c r="N403" s="60"/>
      <c r="O403" s="5"/>
      <c r="P403" s="5"/>
      <c r="AH403" s="4">
        <v>0</v>
      </c>
    </row>
    <row r="404" spans="1:34" s="4" customFormat="1" ht="18.75" hidden="1" customHeight="1">
      <c r="A404" s="8" t="s">
        <v>69</v>
      </c>
      <c r="B404" s="8" t="s">
        <v>70</v>
      </c>
      <c r="C404" s="50"/>
      <c r="D404" s="89"/>
      <c r="E404" s="85"/>
      <c r="F404" s="87" t="str">
        <f>INDEX(PT_DIFFERENTIATION_VTAR,MATCH(A404,PT_DIFFERENTIATION_VTAR_ID,0))</f>
        <v>Тариф на транспортировку сточных вод</v>
      </c>
      <c r="G404" s="54" t="str">
        <f>INDEX(PT_DIFFERENTIATION_NTAR,MATCH(B404,PT_DIFFERENTIATION_NTAR_ID,0))</f>
        <v/>
      </c>
      <c r="H404" s="55"/>
      <c r="I404" s="56"/>
      <c r="J404" s="57"/>
      <c r="K404" s="62"/>
      <c r="L404" s="55" t="s">
        <v>22</v>
      </c>
      <c r="M404" s="99"/>
      <c r="N404" s="60"/>
      <c r="O404" s="5"/>
      <c r="P404" s="5"/>
      <c r="AH404" s="4">
        <v>0</v>
      </c>
    </row>
    <row r="405" spans="1:34" s="4" customFormat="1" ht="18.75" hidden="1" customHeight="1">
      <c r="A405" s="8"/>
      <c r="B405" s="8"/>
      <c r="C405" s="50" t="s">
        <v>25</v>
      </c>
      <c r="D405" s="89"/>
      <c r="E405" s="85"/>
      <c r="F405" s="87"/>
      <c r="G405" s="54"/>
      <c r="H405" s="61"/>
      <c r="I405" s="38" t="s">
        <v>24</v>
      </c>
      <c r="J405" s="39"/>
      <c r="K405" s="61"/>
      <c r="L405" s="40"/>
      <c r="M405" s="99"/>
      <c r="N405" s="60"/>
      <c r="O405" s="5"/>
      <c r="P405" s="5"/>
      <c r="AH405" s="4">
        <v>0</v>
      </c>
    </row>
    <row r="406" spans="1:34" s="4" customFormat="1" ht="0.75" hidden="1" customHeight="1">
      <c r="A406" s="8"/>
      <c r="B406" s="8"/>
      <c r="C406" s="50" t="s">
        <v>76</v>
      </c>
      <c r="D406" s="89"/>
      <c r="E406" s="85"/>
      <c r="F406" s="87"/>
      <c r="G406" s="88"/>
      <c r="H406" s="61"/>
      <c r="I406" s="38"/>
      <c r="J406" s="39"/>
      <c r="K406" s="61"/>
      <c r="L406" s="40"/>
      <c r="M406" s="99"/>
      <c r="N406" s="60"/>
      <c r="O406" s="5"/>
      <c r="P406" s="5"/>
      <c r="AH406" s="4">
        <v>0</v>
      </c>
    </row>
    <row r="407" spans="1:34" s="4" customFormat="1" ht="18.75" hidden="1" customHeight="1">
      <c r="A407" s="8" t="s">
        <v>71</v>
      </c>
      <c r="B407" s="8" t="s">
        <v>72</v>
      </c>
      <c r="C407" s="50"/>
      <c r="D407" s="89"/>
      <c r="E407" s="85"/>
      <c r="F407" s="87" t="str">
        <f>INDEX(PT_DIFFERENTIATION_VTAR,MATCH(A407,PT_DIFFERENTIATION_VTAR_ID,0))</f>
        <v>Тариф на подключение (технологическое присоединение) к централизованной системе водоотведения</v>
      </c>
      <c r="G407" s="54" t="str">
        <f>INDEX(PT_DIFFERENTIATION_NTAR,MATCH(B407,PT_DIFFERENTIATION_NTAR_ID,0))</f>
        <v/>
      </c>
      <c r="H407" s="55"/>
      <c r="I407" s="56"/>
      <c r="J407" s="57"/>
      <c r="K407" s="62"/>
      <c r="L407" s="55" t="s">
        <v>22</v>
      </c>
      <c r="M407" s="99"/>
      <c r="N407" s="60"/>
      <c r="O407" s="5"/>
      <c r="P407" s="5"/>
      <c r="AH407" s="4">
        <v>0</v>
      </c>
    </row>
    <row r="408" spans="1:34" s="4" customFormat="1" ht="18.75" hidden="1" customHeight="1">
      <c r="A408" s="8"/>
      <c r="B408" s="8"/>
      <c r="C408" s="50" t="s">
        <v>25</v>
      </c>
      <c r="D408" s="89"/>
      <c r="E408" s="85"/>
      <c r="F408" s="87"/>
      <c r="G408" s="54"/>
      <c r="H408" s="61"/>
      <c r="I408" s="38" t="s">
        <v>24</v>
      </c>
      <c r="J408" s="39"/>
      <c r="K408" s="61"/>
      <c r="L408" s="40"/>
      <c r="M408" s="99"/>
      <c r="N408" s="60"/>
      <c r="O408" s="5"/>
      <c r="P408" s="5"/>
      <c r="AH408" s="4">
        <v>0</v>
      </c>
    </row>
    <row r="409" spans="1:34" s="4" customFormat="1" ht="1.1499999999999999" customHeight="1">
      <c r="A409" s="8"/>
      <c r="B409" s="8"/>
      <c r="C409" s="50" t="s">
        <v>76</v>
      </c>
      <c r="D409" s="89"/>
      <c r="E409" s="85"/>
      <c r="F409" s="87"/>
      <c r="G409" s="88"/>
      <c r="H409" s="61"/>
      <c r="I409" s="38"/>
      <c r="J409" s="39"/>
      <c r="K409" s="61"/>
      <c r="L409" s="40"/>
      <c r="M409" s="99"/>
      <c r="N409" s="60"/>
      <c r="O409" s="5"/>
      <c r="P409" s="5"/>
      <c r="AH409" s="4">
        <v>1</v>
      </c>
    </row>
    <row r="410" spans="1:34" s="8" customFormat="1" ht="3" customHeight="1">
      <c r="E410" s="100"/>
      <c r="F410" s="100"/>
      <c r="G410" s="100"/>
      <c r="H410" s="100"/>
      <c r="I410" s="100"/>
      <c r="J410" s="100"/>
      <c r="K410" s="100"/>
      <c r="L410" s="100"/>
      <c r="M410" s="100"/>
      <c r="O410" s="101"/>
      <c r="P410" s="101"/>
      <c r="AH410" s="8">
        <v>3</v>
      </c>
    </row>
    <row r="411" spans="1:34" ht="26.25" customHeight="1">
      <c r="E411" s="102"/>
      <c r="F411" s="48"/>
      <c r="G411" s="48"/>
      <c r="H411" s="48"/>
      <c r="I411" s="48"/>
      <c r="J411" s="48"/>
      <c r="K411" s="48"/>
      <c r="L411" s="48"/>
      <c r="M411" s="48"/>
      <c r="AH411" s="4">
        <v>25</v>
      </c>
    </row>
    <row r="412" spans="1:34" ht="14.25" hidden="1" customHeight="1">
      <c r="A412" s="49" t="s">
        <v>19</v>
      </c>
      <c r="B412" s="49">
        <v>0</v>
      </c>
      <c r="C412" s="50">
        <v>0</v>
      </c>
      <c r="D412" s="3">
        <v>3</v>
      </c>
      <c r="E412" s="4">
        <v>6</v>
      </c>
      <c r="F412" s="4">
        <v>46</v>
      </c>
      <c r="G412" s="4">
        <v>35</v>
      </c>
      <c r="H412" s="4">
        <v>3</v>
      </c>
      <c r="I412" s="4">
        <v>11</v>
      </c>
      <c r="J412" s="4">
        <v>11</v>
      </c>
      <c r="K412" s="4">
        <v>35</v>
      </c>
      <c r="L412" s="4">
        <v>35</v>
      </c>
      <c r="M412" s="4">
        <v>84</v>
      </c>
      <c r="N412" s="4">
        <v>10</v>
      </c>
      <c r="O412" s="5">
        <v>10</v>
      </c>
      <c r="P412" s="5">
        <v>10</v>
      </c>
      <c r="Q412" s="4">
        <v>10</v>
      </c>
      <c r="R412" s="4">
        <v>10</v>
      </c>
      <c r="S412" s="4">
        <v>10</v>
      </c>
      <c r="T412" s="4">
        <v>10</v>
      </c>
      <c r="U412" s="4">
        <v>10</v>
      </c>
      <c r="V412" s="4">
        <v>10</v>
      </c>
      <c r="W412" s="4">
        <v>10</v>
      </c>
      <c r="X412" s="4">
        <v>10</v>
      </c>
      <c r="Y412" s="4">
        <v>10</v>
      </c>
      <c r="Z412" s="4">
        <v>10</v>
      </c>
      <c r="AA412" s="4">
        <v>10</v>
      </c>
      <c r="AB412" s="4">
        <v>10</v>
      </c>
      <c r="AC412" s="4">
        <v>10</v>
      </c>
      <c r="AD412" s="4">
        <v>10</v>
      </c>
      <c r="AE412" s="4">
        <v>10</v>
      </c>
      <c r="AF412" s="4">
        <v>10</v>
      </c>
      <c r="AG412" s="4">
        <v>10</v>
      </c>
      <c r="AH412" s="4">
        <v>14</v>
      </c>
    </row>
  </sheetData>
  <sheetProtection formatColumns="0" formatRows="0" insertRows="0" deleteColumns="0" deleteRows="0" sort="0" autoFilter="0"/>
  <mergeCells count="438">
    <mergeCell ref="D407:D409"/>
    <mergeCell ref="E407:E409"/>
    <mergeCell ref="F407:F409"/>
    <mergeCell ref="G407:G408"/>
    <mergeCell ref="F411:M411"/>
    <mergeCell ref="D401:D403"/>
    <mergeCell ref="E401:E403"/>
    <mergeCell ref="F401:F403"/>
    <mergeCell ref="G401:G402"/>
    <mergeCell ref="D404:D406"/>
    <mergeCell ref="E404:E406"/>
    <mergeCell ref="F404:F406"/>
    <mergeCell ref="G404:G405"/>
    <mergeCell ref="D395:D397"/>
    <mergeCell ref="E395:E397"/>
    <mergeCell ref="F395:F397"/>
    <mergeCell ref="G395:G396"/>
    <mergeCell ref="D398:D400"/>
    <mergeCell ref="E398:E400"/>
    <mergeCell ref="F398:F400"/>
    <mergeCell ref="G398:G399"/>
    <mergeCell ref="D373:D375"/>
    <mergeCell ref="E373:E375"/>
    <mergeCell ref="F373:F375"/>
    <mergeCell ref="G373:G374"/>
    <mergeCell ref="D376:D394"/>
    <mergeCell ref="E376:E394"/>
    <mergeCell ref="F376:F394"/>
    <mergeCell ref="G376:G381"/>
    <mergeCell ref="G382:G387"/>
    <mergeCell ref="G388:G393"/>
    <mergeCell ref="D367:D369"/>
    <mergeCell ref="E367:E369"/>
    <mergeCell ref="F367:F369"/>
    <mergeCell ref="G367:G368"/>
    <mergeCell ref="D370:D372"/>
    <mergeCell ref="E370:E372"/>
    <mergeCell ref="F370:F372"/>
    <mergeCell ref="G370:G371"/>
    <mergeCell ref="D361:D363"/>
    <mergeCell ref="E361:E363"/>
    <mergeCell ref="F361:F363"/>
    <mergeCell ref="G361:G362"/>
    <mergeCell ref="D364:D366"/>
    <mergeCell ref="E364:E366"/>
    <mergeCell ref="F364:F366"/>
    <mergeCell ref="G364:G365"/>
    <mergeCell ref="D355:D357"/>
    <mergeCell ref="E355:E357"/>
    <mergeCell ref="F355:F357"/>
    <mergeCell ref="G355:G356"/>
    <mergeCell ref="D358:D360"/>
    <mergeCell ref="E358:E360"/>
    <mergeCell ref="F358:F360"/>
    <mergeCell ref="G358:G359"/>
    <mergeCell ref="D349:D351"/>
    <mergeCell ref="E349:E351"/>
    <mergeCell ref="F349:F351"/>
    <mergeCell ref="G349:G350"/>
    <mergeCell ref="D352:D354"/>
    <mergeCell ref="E352:E354"/>
    <mergeCell ref="F352:F354"/>
    <mergeCell ref="G352:G353"/>
    <mergeCell ref="D343:D345"/>
    <mergeCell ref="E343:E345"/>
    <mergeCell ref="F343:F345"/>
    <mergeCell ref="G343:G344"/>
    <mergeCell ref="D346:D348"/>
    <mergeCell ref="E346:E348"/>
    <mergeCell ref="F346:F348"/>
    <mergeCell ref="G346:G347"/>
    <mergeCell ref="M334:M337"/>
    <mergeCell ref="D337:D339"/>
    <mergeCell ref="E337:E339"/>
    <mergeCell ref="F337:F339"/>
    <mergeCell ref="G337:G338"/>
    <mergeCell ref="D340:D342"/>
    <mergeCell ref="E340:E342"/>
    <mergeCell ref="F340:F342"/>
    <mergeCell ref="G340:G341"/>
    <mergeCell ref="D330:D332"/>
    <mergeCell ref="E330:E332"/>
    <mergeCell ref="F330:F332"/>
    <mergeCell ref="G330:G331"/>
    <mergeCell ref="F333:L333"/>
    <mergeCell ref="D334:D336"/>
    <mergeCell ref="E334:E336"/>
    <mergeCell ref="F334:F336"/>
    <mergeCell ref="G334:G335"/>
    <mergeCell ref="D324:D326"/>
    <mergeCell ref="E324:E326"/>
    <mergeCell ref="F324:F326"/>
    <mergeCell ref="G324:G325"/>
    <mergeCell ref="D327:D329"/>
    <mergeCell ref="E327:E329"/>
    <mergeCell ref="F327:F329"/>
    <mergeCell ref="G327:G328"/>
    <mergeCell ref="D318:D320"/>
    <mergeCell ref="E318:E320"/>
    <mergeCell ref="F318:F320"/>
    <mergeCell ref="G318:G319"/>
    <mergeCell ref="D321:D323"/>
    <mergeCell ref="E321:E323"/>
    <mergeCell ref="F321:F323"/>
    <mergeCell ref="G321:G322"/>
    <mergeCell ref="D296:D298"/>
    <mergeCell ref="E296:E298"/>
    <mergeCell ref="F296:F298"/>
    <mergeCell ref="G296:G297"/>
    <mergeCell ref="D299:D317"/>
    <mergeCell ref="E299:E317"/>
    <mergeCell ref="F299:F317"/>
    <mergeCell ref="G299:G304"/>
    <mergeCell ref="G305:G310"/>
    <mergeCell ref="G311:G316"/>
    <mergeCell ref="D290:D292"/>
    <mergeCell ref="E290:E292"/>
    <mergeCell ref="F290:F292"/>
    <mergeCell ref="G290:G291"/>
    <mergeCell ref="D293:D295"/>
    <mergeCell ref="E293:E295"/>
    <mergeCell ref="F293:F295"/>
    <mergeCell ref="G293:G294"/>
    <mergeCell ref="D284:D286"/>
    <mergeCell ref="E284:E286"/>
    <mergeCell ref="F284:F286"/>
    <mergeCell ref="G284:G285"/>
    <mergeCell ref="D287:D289"/>
    <mergeCell ref="E287:E289"/>
    <mergeCell ref="F287:F289"/>
    <mergeCell ref="G287:G288"/>
    <mergeCell ref="D278:D280"/>
    <mergeCell ref="E278:E280"/>
    <mergeCell ref="F278:F280"/>
    <mergeCell ref="G278:G279"/>
    <mergeCell ref="D281:D283"/>
    <mergeCell ref="E281:E283"/>
    <mergeCell ref="F281:F283"/>
    <mergeCell ref="G281:G282"/>
    <mergeCell ref="D272:D274"/>
    <mergeCell ref="E272:E274"/>
    <mergeCell ref="F272:F274"/>
    <mergeCell ref="G272:G273"/>
    <mergeCell ref="D275:D277"/>
    <mergeCell ref="E275:E277"/>
    <mergeCell ref="F275:F277"/>
    <mergeCell ref="G275:G276"/>
    <mergeCell ref="D266:D268"/>
    <mergeCell ref="E266:E268"/>
    <mergeCell ref="F266:F268"/>
    <mergeCell ref="G266:G267"/>
    <mergeCell ref="D269:D271"/>
    <mergeCell ref="E269:E271"/>
    <mergeCell ref="F269:F271"/>
    <mergeCell ref="G269:G270"/>
    <mergeCell ref="M257:M260"/>
    <mergeCell ref="D260:D262"/>
    <mergeCell ref="E260:E262"/>
    <mergeCell ref="F260:F262"/>
    <mergeCell ref="G260:G261"/>
    <mergeCell ref="D263:D265"/>
    <mergeCell ref="E263:E265"/>
    <mergeCell ref="F263:F265"/>
    <mergeCell ref="G263:G264"/>
    <mergeCell ref="D253:D255"/>
    <mergeCell ref="E253:E255"/>
    <mergeCell ref="F253:F255"/>
    <mergeCell ref="G253:G254"/>
    <mergeCell ref="F256:L256"/>
    <mergeCell ref="D257:D259"/>
    <mergeCell ref="E257:E259"/>
    <mergeCell ref="F257:F259"/>
    <mergeCell ref="G257:G258"/>
    <mergeCell ref="D247:D249"/>
    <mergeCell ref="E247:E249"/>
    <mergeCell ref="F247:F249"/>
    <mergeCell ref="G247:G248"/>
    <mergeCell ref="D250:D252"/>
    <mergeCell ref="E250:E252"/>
    <mergeCell ref="F250:F252"/>
    <mergeCell ref="G250:G251"/>
    <mergeCell ref="D241:D243"/>
    <mergeCell ref="E241:E243"/>
    <mergeCell ref="F241:F243"/>
    <mergeCell ref="G241:G242"/>
    <mergeCell ref="D244:D246"/>
    <mergeCell ref="E244:E246"/>
    <mergeCell ref="F244:F246"/>
    <mergeCell ref="G244:G245"/>
    <mergeCell ref="D219:D221"/>
    <mergeCell ref="E219:E221"/>
    <mergeCell ref="F219:F221"/>
    <mergeCell ref="G219:G220"/>
    <mergeCell ref="D222:D240"/>
    <mergeCell ref="E222:E240"/>
    <mergeCell ref="F222:F240"/>
    <mergeCell ref="G222:G227"/>
    <mergeCell ref="G228:G233"/>
    <mergeCell ref="G234:G239"/>
    <mergeCell ref="D213:D215"/>
    <mergeCell ref="E213:E215"/>
    <mergeCell ref="F213:F215"/>
    <mergeCell ref="G213:G214"/>
    <mergeCell ref="D216:D218"/>
    <mergeCell ref="E216:E218"/>
    <mergeCell ref="F216:F218"/>
    <mergeCell ref="G216:G217"/>
    <mergeCell ref="D207:D209"/>
    <mergeCell ref="E207:E209"/>
    <mergeCell ref="F207:F209"/>
    <mergeCell ref="G207:G208"/>
    <mergeCell ref="D210:D212"/>
    <mergeCell ref="E210:E212"/>
    <mergeCell ref="F210:F212"/>
    <mergeCell ref="G210:G211"/>
    <mergeCell ref="D201:D203"/>
    <mergeCell ref="E201:E203"/>
    <mergeCell ref="F201:F203"/>
    <mergeCell ref="G201:G202"/>
    <mergeCell ref="D204:D206"/>
    <mergeCell ref="E204:E206"/>
    <mergeCell ref="F204:F206"/>
    <mergeCell ref="G204:G205"/>
    <mergeCell ref="D195:D197"/>
    <mergeCell ref="E195:E197"/>
    <mergeCell ref="F195:F197"/>
    <mergeCell ref="G195:G196"/>
    <mergeCell ref="D198:D200"/>
    <mergeCell ref="E198:E200"/>
    <mergeCell ref="F198:F200"/>
    <mergeCell ref="G198:G199"/>
    <mergeCell ref="D189:D191"/>
    <mergeCell ref="E189:E191"/>
    <mergeCell ref="F189:F191"/>
    <mergeCell ref="G189:G190"/>
    <mergeCell ref="D192:D194"/>
    <mergeCell ref="E192:E194"/>
    <mergeCell ref="F192:F194"/>
    <mergeCell ref="G192:G193"/>
    <mergeCell ref="M180:M183"/>
    <mergeCell ref="D183:D185"/>
    <mergeCell ref="E183:E185"/>
    <mergeCell ref="F183:F185"/>
    <mergeCell ref="G183:G184"/>
    <mergeCell ref="D186:D188"/>
    <mergeCell ref="E186:E188"/>
    <mergeCell ref="F186:F188"/>
    <mergeCell ref="G186:G187"/>
    <mergeCell ref="D176:D178"/>
    <mergeCell ref="E176:E178"/>
    <mergeCell ref="F176:F178"/>
    <mergeCell ref="G176:G177"/>
    <mergeCell ref="F179:L179"/>
    <mergeCell ref="D180:D182"/>
    <mergeCell ref="E180:E182"/>
    <mergeCell ref="F180:F182"/>
    <mergeCell ref="G180:G181"/>
    <mergeCell ref="D170:D172"/>
    <mergeCell ref="E170:E172"/>
    <mergeCell ref="F170:F172"/>
    <mergeCell ref="G170:G171"/>
    <mergeCell ref="D173:D175"/>
    <mergeCell ref="E173:E175"/>
    <mergeCell ref="F173:F175"/>
    <mergeCell ref="G173:G174"/>
    <mergeCell ref="D164:D166"/>
    <mergeCell ref="E164:E166"/>
    <mergeCell ref="F164:F166"/>
    <mergeCell ref="G164:G165"/>
    <mergeCell ref="D167:D169"/>
    <mergeCell ref="E167:E169"/>
    <mergeCell ref="F167:F169"/>
    <mergeCell ref="G167:G168"/>
    <mergeCell ref="D145:D163"/>
    <mergeCell ref="E145:E163"/>
    <mergeCell ref="F145:F163"/>
    <mergeCell ref="G145:G150"/>
    <mergeCell ref="G151:G156"/>
    <mergeCell ref="G157:G162"/>
    <mergeCell ref="D139:D141"/>
    <mergeCell ref="E139:E141"/>
    <mergeCell ref="F139:F141"/>
    <mergeCell ref="G139:G140"/>
    <mergeCell ref="D142:D144"/>
    <mergeCell ref="E142:E144"/>
    <mergeCell ref="F142:F144"/>
    <mergeCell ref="G142:G143"/>
    <mergeCell ref="D133:D135"/>
    <mergeCell ref="E133:E135"/>
    <mergeCell ref="F133:F135"/>
    <mergeCell ref="G133:G134"/>
    <mergeCell ref="D136:D138"/>
    <mergeCell ref="E136:E138"/>
    <mergeCell ref="F136:F138"/>
    <mergeCell ref="G136:G137"/>
    <mergeCell ref="D127:D129"/>
    <mergeCell ref="E127:E129"/>
    <mergeCell ref="F127:F129"/>
    <mergeCell ref="G127:G128"/>
    <mergeCell ref="D130:D132"/>
    <mergeCell ref="E130:E132"/>
    <mergeCell ref="F130:F132"/>
    <mergeCell ref="G130:G131"/>
    <mergeCell ref="D121:D123"/>
    <mergeCell ref="E121:E123"/>
    <mergeCell ref="F121:F123"/>
    <mergeCell ref="G121:G122"/>
    <mergeCell ref="D124:D126"/>
    <mergeCell ref="E124:E126"/>
    <mergeCell ref="F124:F126"/>
    <mergeCell ref="G124:G125"/>
    <mergeCell ref="D115:D117"/>
    <mergeCell ref="E115:E117"/>
    <mergeCell ref="F115:F117"/>
    <mergeCell ref="G115:G116"/>
    <mergeCell ref="D118:D120"/>
    <mergeCell ref="E118:E120"/>
    <mergeCell ref="F118:F120"/>
    <mergeCell ref="G118:G119"/>
    <mergeCell ref="D109:D111"/>
    <mergeCell ref="E109:E111"/>
    <mergeCell ref="F109:F111"/>
    <mergeCell ref="G109:G110"/>
    <mergeCell ref="D112:D114"/>
    <mergeCell ref="E112:E114"/>
    <mergeCell ref="F112:F114"/>
    <mergeCell ref="G112:G113"/>
    <mergeCell ref="F102:L102"/>
    <mergeCell ref="D103:D105"/>
    <mergeCell ref="E103:E105"/>
    <mergeCell ref="F103:F105"/>
    <mergeCell ref="G103:G104"/>
    <mergeCell ref="M103:M106"/>
    <mergeCell ref="D106:D108"/>
    <mergeCell ref="E106:E108"/>
    <mergeCell ref="F106:F108"/>
    <mergeCell ref="G106:G107"/>
    <mergeCell ref="D97:D99"/>
    <mergeCell ref="E97:E99"/>
    <mergeCell ref="F97:F99"/>
    <mergeCell ref="G97:G98"/>
    <mergeCell ref="F100:L100"/>
    <mergeCell ref="H101:I101"/>
    <mergeCell ref="D91:D93"/>
    <mergeCell ref="E91:E93"/>
    <mergeCell ref="F91:F93"/>
    <mergeCell ref="G91:G92"/>
    <mergeCell ref="D94:D96"/>
    <mergeCell ref="E94:E96"/>
    <mergeCell ref="F94:F96"/>
    <mergeCell ref="G94:G95"/>
    <mergeCell ref="D85:D87"/>
    <mergeCell ref="E85:E87"/>
    <mergeCell ref="F85:F87"/>
    <mergeCell ref="G85:G86"/>
    <mergeCell ref="D88:D90"/>
    <mergeCell ref="E88:E90"/>
    <mergeCell ref="F88:F90"/>
    <mergeCell ref="G88:G89"/>
    <mergeCell ref="D63:D65"/>
    <mergeCell ref="E63:E65"/>
    <mergeCell ref="F63:F65"/>
    <mergeCell ref="G63:G64"/>
    <mergeCell ref="D66:D84"/>
    <mergeCell ref="E66:E84"/>
    <mergeCell ref="F66:F84"/>
    <mergeCell ref="G66:G71"/>
    <mergeCell ref="G72:G77"/>
    <mergeCell ref="G78:G83"/>
    <mergeCell ref="D57:D59"/>
    <mergeCell ref="E57:E59"/>
    <mergeCell ref="F57:F59"/>
    <mergeCell ref="G57:G58"/>
    <mergeCell ref="D60:D62"/>
    <mergeCell ref="E60:E62"/>
    <mergeCell ref="F60:F62"/>
    <mergeCell ref="G60:G61"/>
    <mergeCell ref="D51:D53"/>
    <mergeCell ref="E51:E53"/>
    <mergeCell ref="F51:F53"/>
    <mergeCell ref="G51:G52"/>
    <mergeCell ref="D54:D56"/>
    <mergeCell ref="E54:E56"/>
    <mergeCell ref="F54:F56"/>
    <mergeCell ref="G54:G55"/>
    <mergeCell ref="D45:D47"/>
    <mergeCell ref="E45:E47"/>
    <mergeCell ref="F45:F47"/>
    <mergeCell ref="G45:G46"/>
    <mergeCell ref="D48:D50"/>
    <mergeCell ref="E48:E50"/>
    <mergeCell ref="F48:F50"/>
    <mergeCell ref="G48:G49"/>
    <mergeCell ref="D39:D41"/>
    <mergeCell ref="E39:E41"/>
    <mergeCell ref="F39:F41"/>
    <mergeCell ref="G39:G40"/>
    <mergeCell ref="D42:D44"/>
    <mergeCell ref="E42:E44"/>
    <mergeCell ref="F42:F44"/>
    <mergeCell ref="G42:G43"/>
    <mergeCell ref="E33:E35"/>
    <mergeCell ref="F33:F35"/>
    <mergeCell ref="G33:G34"/>
    <mergeCell ref="D36:D38"/>
    <mergeCell ref="E36:E38"/>
    <mergeCell ref="F36:F38"/>
    <mergeCell ref="G36:G37"/>
    <mergeCell ref="M24:M99"/>
    <mergeCell ref="D27:D29"/>
    <mergeCell ref="E27:E29"/>
    <mergeCell ref="F27:F29"/>
    <mergeCell ref="G27:G28"/>
    <mergeCell ref="D30:D32"/>
    <mergeCell ref="E30:E32"/>
    <mergeCell ref="F30:F32"/>
    <mergeCell ref="G30:G31"/>
    <mergeCell ref="D33:D35"/>
    <mergeCell ref="H22:I22"/>
    <mergeCell ref="F23:L23"/>
    <mergeCell ref="D24:D26"/>
    <mergeCell ref="E24:E26"/>
    <mergeCell ref="F24:F26"/>
    <mergeCell ref="G24:G25"/>
    <mergeCell ref="M19:M21"/>
    <mergeCell ref="E20:E21"/>
    <mergeCell ref="F20:F21"/>
    <mergeCell ref="G20:G21"/>
    <mergeCell ref="H20:J20"/>
    <mergeCell ref="K20:K21"/>
    <mergeCell ref="L20:L21"/>
    <mergeCell ref="H21:I21"/>
    <mergeCell ref="G2:G3"/>
    <mergeCell ref="G5:G6"/>
    <mergeCell ref="E14:L14"/>
    <mergeCell ref="G16:L16"/>
    <mergeCell ref="G17:L17"/>
    <mergeCell ref="E19:L19"/>
  </mergeCells>
  <dataValidations count="4">
    <dataValidation type="decimal" allowBlank="1" showErrorMessage="1" errorTitle="Ошибка" error="Допускается ввод только действительных чисел!" sqref="K257 K260 K263 K266 K269 K272 K275 K278 K284 K287 K290 K293 K296 K299:K303 K318 K321 K324 K327 K10 K103 K173 K170 K167 K164 K145:K149 K142 K139 K136 K133 K130 K124 K121 K118 K115 K112 K109 K106 K180 K176 K183 K186 K189 K192 K195 K198 K201 K207 K210 K213 K216 K219 K241 K244 K247 K250 K253 K222:K226 K330 K334 K337 K340 K343 K346 K349 K352 K355 K361 K364 K367 K370 K373 K376:K380 K395 K398 K401 K404 K407 K5 K127 K204 K281 K358 K151:K155 K228:K232 K305:K309 K382:K386 K157:K161 K234:K238 K311:K315 K388:K392" xr:uid="{37C113A1-D8AA-4ACB-8D89-CC16C92ACBA8}">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M180:M181 M257:M258 M23 M103:M104 M334:M335" xr:uid="{25C91145-3FA4-412F-8450-BA412186BFB1}">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sqref="L101" xr:uid="{1A666655-EB2E-4132-9DA2-93318F225651}">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0:J10 I39:J39 I24:J24 I27:J27 I30:J30 I33:J33 I36:J36 I42:J42 I45:J45 I51:J51 I54:J54 I57:J57 I60:J60 I63:J63 I66:J70 I85:J85 I88:J88 I91:J91 I94:J94 I257:J257 I260:J260 I263:J263 I266:J266 I269:J269 I272:J272 I275:J275 I278:J278 I284:J284 I287:J287 I290:J290 I293:J293 I296:J296 I299:J303 I318:J318 I321:J321 I324:J324 I8:J8 I97:J97 I176:J176 I106:J106 I109:J109 I112:J112 I115:J115 I118:J118 I121:J121 I124:J124 I130:J130 I133:J133 I136:J136 I139:J139 I142:J142 I145:J149 I164:J164 I167:J167 I170:J170 I173:J173 I180:J180 I103:J103 I183:J183 I186:J186 I189:J189 I192:J192 I195:J195 I198:J198 I201:J201 I207:J207 I210:J210 I213:J213 I216:J216 I219:J219 I241:J241 I244:J244 I247:J247 I250:J250 I253:J253 I222:J226 I327:J327 I330:J330 I334:J334 I337:J337 I340:J340 I343:J343 I346:J346 I349:J349 I352:J352 I355:J355 I361:J361 I364:J364 I367:J367 I370:J370 I373:J373 I376:J380 I395:J395 I398:J398 I401:J401 I404:J404 I407:J407 I2:J2 I5:J5 I48:J48 I127:J127 I204:J204 I281:J281 I358:J358 I72:J76 I151:J155 I228:J232 I305:J309 I382:J386 I78:J82 I157:J161 I234:J238 I311:J315 I388:J392" xr:uid="{B8F4C67C-EFE5-4C86-B45B-CE3B8B1ADA55}"/>
  </dataValidations>
  <hyperlinks>
    <hyperlink ref="L101" r:id="rId1" xr:uid="{91830C36-3218-48D9-945D-5DCDC1863711}"/>
  </hyperlinks>
  <pageMargins left="0.7" right="0.7" top="0.75" bottom="0.75" header="0.3" footer="0.3"/>
  <pageSetup paperSize="9" orientation="portrait"/>
  <headerFooter>
    <oddHeader>&amp;L&amp;C&amp;R</oddHeader>
    <oddFooter>&amp;L&amp;C&amp;R</oddFooter>
    <evenHeader>&amp;L&amp;C&amp;R</evenHeader>
    <evenFooter>&amp;L&amp;C&amp;R</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25B4F-BA3E-4B00-9583-BAA175468C58}">
  <sheetPr>
    <tabColor theme="6" tint="0.39997558519241921"/>
  </sheetPr>
  <dimension ref="A1:ET91"/>
  <sheetViews>
    <sheetView showGridLines="0" tabSelected="1" zoomScale="90" workbookViewId="0">
      <pane xSplit="32" ySplit="41" topLeftCell="AG67" activePane="bottomRight" state="frozen"/>
      <selection pane="topRight" activeCell="AG1" sqref="AG1"/>
      <selection pane="bottomLeft" activeCell="A42" sqref="A42"/>
      <selection pane="bottomRight" activeCell="EI82" sqref="EI82"/>
    </sheetView>
  </sheetViews>
  <sheetFormatPr defaultColWidth="10.5703125" defaultRowHeight="14.25" customHeight="1"/>
  <cols>
    <col min="1" max="1" width="10.5703125" style="2"/>
    <col min="2" max="2" width="11" style="2" hidden="1" customWidth="1"/>
    <col min="3" max="3" width="10.5703125" style="2"/>
    <col min="4" max="4" width="11.85546875" style="2" hidden="1" customWidth="1"/>
    <col min="5" max="5" width="10" style="2" hidden="1" customWidth="1"/>
    <col min="6" max="6" width="8.7109375" style="2" hidden="1" customWidth="1"/>
    <col min="7" max="7" width="7.5703125" style="2" hidden="1" customWidth="1"/>
    <col min="8" max="8" width="11.42578125" style="2" hidden="1" customWidth="1"/>
    <col min="9" max="9" width="14.140625" style="2" hidden="1" customWidth="1"/>
    <col min="10" max="10" width="9.85546875" style="2" hidden="1" customWidth="1"/>
    <col min="11" max="11" width="14.7109375" style="2" hidden="1" customWidth="1"/>
    <col min="12" max="12" width="19.140625" style="103" hidden="1" customWidth="1"/>
    <col min="13" max="14" width="12.28515625" style="104" hidden="1" customWidth="1"/>
    <col min="15" max="15" width="23.42578125" style="104" hidden="1" customWidth="1"/>
    <col min="16" max="16" width="3" style="1" customWidth="1"/>
    <col min="17" max="18" width="3" style="3" customWidth="1"/>
    <col min="19" max="19" width="12" style="105" customWidth="1"/>
    <col min="20" max="20" width="35" style="4" customWidth="1"/>
    <col min="21" max="21" width="0.140625" style="4" customWidth="1"/>
    <col min="22" max="28" width="19.7109375" style="4" hidden="1" customWidth="1"/>
    <col min="29" max="29" width="11.7109375" style="4" hidden="1" customWidth="1"/>
    <col min="30" max="30" width="3.7109375" style="4" hidden="1" customWidth="1"/>
    <col min="31" max="31" width="11.7109375" style="4" hidden="1" customWidth="1"/>
    <col min="32" max="32" width="8.5703125" style="4" hidden="1" customWidth="1"/>
    <col min="33" max="33" width="19.7109375" style="4" customWidth="1"/>
    <col min="34" max="39" width="19" style="4" customWidth="1"/>
    <col min="40" max="40" width="11" style="4" customWidth="1"/>
    <col min="41" max="41" width="3.7109375" style="4" customWidth="1"/>
    <col min="42" max="42" width="11" style="4" customWidth="1"/>
    <col min="43" max="43" width="8.5703125" style="4" customWidth="1"/>
    <col min="44" max="119" width="10.5703125" style="7"/>
    <col min="120" max="120" width="10.5703125" style="222"/>
    <col min="121" max="142" width="10.5703125" style="7"/>
    <col min="143" max="143" width="4" style="4" customWidth="1"/>
    <col min="144" max="144" width="115" style="4" customWidth="1"/>
    <col min="145" max="149" width="10" style="51" customWidth="1"/>
    <col min="150" max="150" width="10.5703125" style="4"/>
    <col min="151" max="16384" width="10.5703125" style="7"/>
  </cols>
  <sheetData>
    <row r="1" spans="1:150" ht="22.5" hidden="1" customHeight="1">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T1" s="4" t="s">
        <v>0</v>
      </c>
    </row>
    <row r="2" spans="1:150" ht="23.25" hidden="1" customHeight="1">
      <c r="A2" s="106"/>
      <c r="B2" s="106"/>
      <c r="C2" s="106"/>
      <c r="D2" s="106"/>
      <c r="E2" s="107">
        <v>1</v>
      </c>
      <c r="F2" s="106"/>
      <c r="G2" s="106"/>
      <c r="H2" s="106"/>
      <c r="I2" s="106"/>
      <c r="J2" s="106"/>
      <c r="K2" s="106"/>
      <c r="L2" s="108"/>
      <c r="M2" s="109"/>
      <c r="N2" s="109"/>
      <c r="O2" s="109"/>
      <c r="Q2" s="8"/>
      <c r="R2" s="110"/>
      <c r="S2" s="111" t="e">
        <f>INDEX(PT_DIFFERENTIATION_NUM_NTAR,MATCH(A2,PT_DIFFERENTIATION_NTAR_ID,0))</f>
        <v>#N/A</v>
      </c>
      <c r="T2" s="97" t="s">
        <v>27</v>
      </c>
      <c r="U2" s="112"/>
      <c r="V2" s="113"/>
      <c r="W2" s="114"/>
      <c r="X2" s="114"/>
      <c r="Y2" s="114"/>
      <c r="Z2" s="114"/>
      <c r="AA2" s="114"/>
      <c r="AB2" s="114"/>
      <c r="AC2" s="114"/>
      <c r="AD2" s="114"/>
      <c r="AE2" s="114"/>
      <c r="AF2" s="115"/>
      <c r="AG2" s="113" t="e">
        <f>INDEX(PT_DIFFERENTIATION_NTAR,MATCH(A2,PT_DIFFERENTIATION_NTAR_ID,0))</f>
        <v>#N/A</v>
      </c>
      <c r="AH2" s="114"/>
      <c r="AI2" s="114"/>
      <c r="AJ2" s="114"/>
      <c r="AK2" s="114"/>
      <c r="AL2" s="114"/>
      <c r="AM2" s="114"/>
      <c r="AN2" s="114"/>
      <c r="AO2" s="114"/>
      <c r="AP2" s="114"/>
      <c r="AQ2" s="114"/>
      <c r="AR2" s="113"/>
      <c r="AS2" s="114"/>
      <c r="AT2" s="114"/>
      <c r="AU2" s="114"/>
      <c r="AV2" s="114"/>
      <c r="AW2" s="114"/>
      <c r="AX2" s="114"/>
      <c r="AY2" s="114"/>
      <c r="AZ2" s="114"/>
      <c r="BA2" s="114"/>
      <c r="BB2" s="115"/>
      <c r="BC2" s="113"/>
      <c r="BD2" s="114"/>
      <c r="BE2" s="114"/>
      <c r="BF2" s="114"/>
      <c r="BG2" s="114"/>
      <c r="BH2" s="114"/>
      <c r="BI2" s="114"/>
      <c r="BJ2" s="114"/>
      <c r="BK2" s="114"/>
      <c r="BL2" s="114"/>
      <c r="BM2" s="115"/>
      <c r="BN2" s="113"/>
      <c r="BO2" s="114"/>
      <c r="BP2" s="114"/>
      <c r="BQ2" s="114"/>
      <c r="BR2" s="114"/>
      <c r="BS2" s="114"/>
      <c r="BT2" s="114"/>
      <c r="BU2" s="114"/>
      <c r="BV2" s="114"/>
      <c r="BW2" s="114"/>
      <c r="BX2" s="115"/>
      <c r="BY2" s="113"/>
      <c r="BZ2" s="114"/>
      <c r="CA2" s="114"/>
      <c r="CB2" s="114"/>
      <c r="CC2" s="114"/>
      <c r="CD2" s="114"/>
      <c r="CE2" s="114"/>
      <c r="CF2" s="114"/>
      <c r="CG2" s="114"/>
      <c r="CH2" s="114"/>
      <c r="CI2" s="115"/>
      <c r="CJ2" s="113"/>
      <c r="CK2" s="114"/>
      <c r="CL2" s="114"/>
      <c r="CM2" s="114"/>
      <c r="CN2" s="114"/>
      <c r="CO2" s="114"/>
      <c r="CP2" s="114"/>
      <c r="CQ2" s="114"/>
      <c r="CR2" s="114"/>
      <c r="CS2" s="114"/>
      <c r="CT2" s="115"/>
      <c r="CU2" s="113"/>
      <c r="CV2" s="114"/>
      <c r="CW2" s="114"/>
      <c r="CX2" s="114"/>
      <c r="CY2" s="114"/>
      <c r="CZ2" s="114"/>
      <c r="DA2" s="114"/>
      <c r="DB2" s="114"/>
      <c r="DC2" s="114"/>
      <c r="DD2" s="114"/>
      <c r="DE2" s="115"/>
      <c r="DF2" s="113"/>
      <c r="DG2" s="114"/>
      <c r="DH2" s="114"/>
      <c r="DI2" s="114"/>
      <c r="DJ2" s="114"/>
      <c r="DK2" s="114"/>
      <c r="DL2" s="114"/>
      <c r="DM2" s="114"/>
      <c r="DN2" s="114"/>
      <c r="DO2" s="114"/>
      <c r="DP2" s="115"/>
      <c r="DQ2" s="113"/>
      <c r="DR2" s="114"/>
      <c r="DS2" s="114"/>
      <c r="DT2" s="114"/>
      <c r="DU2" s="114"/>
      <c r="DV2" s="114"/>
      <c r="DW2" s="114"/>
      <c r="DX2" s="114"/>
      <c r="DY2" s="114"/>
      <c r="DZ2" s="114"/>
      <c r="EA2" s="115"/>
      <c r="EB2" s="113"/>
      <c r="EC2" s="114"/>
      <c r="ED2" s="114"/>
      <c r="EE2" s="114"/>
      <c r="EF2" s="114"/>
      <c r="EG2" s="114"/>
      <c r="EH2" s="114"/>
      <c r="EI2" s="114"/>
      <c r="EJ2" s="114"/>
      <c r="EK2" s="114"/>
      <c r="EL2" s="115"/>
      <c r="EM2" s="115"/>
      <c r="EN2"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EP2" s="5"/>
      <c r="EQ2" s="5" t="str">
        <f t="shared" ref="EQ2:EQ13" si="0">IF(T2="","",T2)</f>
        <v>Наименование тарифа</v>
      </c>
      <c r="ER2" s="5"/>
      <c r="ES2" s="5"/>
      <c r="ET2" s="4">
        <v>0</v>
      </c>
    </row>
    <row r="3" spans="1:150" ht="23.25" hidden="1" customHeight="1">
      <c r="A3" s="106"/>
      <c r="B3" s="106"/>
      <c r="C3" s="106"/>
      <c r="D3" s="106"/>
      <c r="E3" s="117"/>
      <c r="F3" s="107">
        <v>1</v>
      </c>
      <c r="G3" s="106"/>
      <c r="H3" s="106"/>
      <c r="I3" s="106"/>
      <c r="J3" s="106"/>
      <c r="K3" s="106"/>
      <c r="L3" s="108"/>
      <c r="M3" s="109"/>
      <c r="N3" s="109"/>
      <c r="O3" s="109"/>
      <c r="P3" s="118"/>
      <c r="Q3" s="119"/>
      <c r="R3" s="120"/>
      <c r="S3" s="111" t="e">
        <f>INDEX(PT_DIFFERENTIATION_NUM_TER,MATCH(B3,PT_DIFFERENTIATION_TER_ID,0))</f>
        <v>#N/A</v>
      </c>
      <c r="T3" s="121" t="s">
        <v>79</v>
      </c>
      <c r="U3" s="112"/>
      <c r="V3" s="113"/>
      <c r="W3" s="114"/>
      <c r="X3" s="114"/>
      <c r="Y3" s="114"/>
      <c r="Z3" s="114"/>
      <c r="AA3" s="114"/>
      <c r="AB3" s="114"/>
      <c r="AC3" s="114"/>
      <c r="AD3" s="114"/>
      <c r="AE3" s="114"/>
      <c r="AF3" s="115"/>
      <c r="AG3" s="113" t="e">
        <f>INDEX(PT_DIFFERENTIATION_TER,MATCH(B3,PT_DIFFERENTIATION_TER_ID,0))</f>
        <v>#N/A</v>
      </c>
      <c r="AH3" s="114"/>
      <c r="AI3" s="114"/>
      <c r="AJ3" s="114"/>
      <c r="AK3" s="114"/>
      <c r="AL3" s="114"/>
      <c r="AM3" s="114"/>
      <c r="AN3" s="114"/>
      <c r="AO3" s="114"/>
      <c r="AP3" s="114"/>
      <c r="AQ3" s="114"/>
      <c r="AR3" s="113"/>
      <c r="AS3" s="114"/>
      <c r="AT3" s="114"/>
      <c r="AU3" s="114"/>
      <c r="AV3" s="114"/>
      <c r="AW3" s="114"/>
      <c r="AX3" s="114"/>
      <c r="AY3" s="114"/>
      <c r="AZ3" s="114"/>
      <c r="BA3" s="114"/>
      <c r="BB3" s="115"/>
      <c r="BC3" s="113"/>
      <c r="BD3" s="114"/>
      <c r="BE3" s="114"/>
      <c r="BF3" s="114"/>
      <c r="BG3" s="114"/>
      <c r="BH3" s="114"/>
      <c r="BI3" s="114"/>
      <c r="BJ3" s="114"/>
      <c r="BK3" s="114"/>
      <c r="BL3" s="114"/>
      <c r="BM3" s="115"/>
      <c r="BN3" s="113"/>
      <c r="BO3" s="114"/>
      <c r="BP3" s="114"/>
      <c r="BQ3" s="114"/>
      <c r="BR3" s="114"/>
      <c r="BS3" s="114"/>
      <c r="BT3" s="114"/>
      <c r="BU3" s="114"/>
      <c r="BV3" s="114"/>
      <c r="BW3" s="114"/>
      <c r="BX3" s="115"/>
      <c r="BY3" s="113"/>
      <c r="BZ3" s="114"/>
      <c r="CA3" s="114"/>
      <c r="CB3" s="114"/>
      <c r="CC3" s="114"/>
      <c r="CD3" s="114"/>
      <c r="CE3" s="114"/>
      <c r="CF3" s="114"/>
      <c r="CG3" s="114"/>
      <c r="CH3" s="114"/>
      <c r="CI3" s="115"/>
      <c r="CJ3" s="113"/>
      <c r="CK3" s="114"/>
      <c r="CL3" s="114"/>
      <c r="CM3" s="114"/>
      <c r="CN3" s="114"/>
      <c r="CO3" s="114"/>
      <c r="CP3" s="114"/>
      <c r="CQ3" s="114"/>
      <c r="CR3" s="114"/>
      <c r="CS3" s="114"/>
      <c r="CT3" s="115"/>
      <c r="CU3" s="113"/>
      <c r="CV3" s="114"/>
      <c r="CW3" s="114"/>
      <c r="CX3" s="114"/>
      <c r="CY3" s="114"/>
      <c r="CZ3" s="114"/>
      <c r="DA3" s="114"/>
      <c r="DB3" s="114"/>
      <c r="DC3" s="114"/>
      <c r="DD3" s="114"/>
      <c r="DE3" s="115"/>
      <c r="DF3" s="113"/>
      <c r="DG3" s="114"/>
      <c r="DH3" s="114"/>
      <c r="DI3" s="114"/>
      <c r="DJ3" s="114"/>
      <c r="DK3" s="114"/>
      <c r="DL3" s="114"/>
      <c r="DM3" s="114"/>
      <c r="DN3" s="114"/>
      <c r="DO3" s="114"/>
      <c r="DP3" s="115"/>
      <c r="DQ3" s="113"/>
      <c r="DR3" s="114"/>
      <c r="DS3" s="114"/>
      <c r="DT3" s="114"/>
      <c r="DU3" s="114"/>
      <c r="DV3" s="114"/>
      <c r="DW3" s="114"/>
      <c r="DX3" s="114"/>
      <c r="DY3" s="114"/>
      <c r="DZ3" s="114"/>
      <c r="EA3" s="115"/>
      <c r="EB3" s="113"/>
      <c r="EC3" s="114"/>
      <c r="ED3" s="114"/>
      <c r="EE3" s="114"/>
      <c r="EF3" s="114"/>
      <c r="EG3" s="114"/>
      <c r="EH3" s="114"/>
      <c r="EI3" s="114"/>
      <c r="EJ3" s="114"/>
      <c r="EK3" s="114"/>
      <c r="EL3" s="115"/>
      <c r="EM3" s="115"/>
      <c r="EN3" s="116" t="s">
        <v>80</v>
      </c>
      <c r="EP3" s="5"/>
      <c r="EQ3" s="5" t="str">
        <f t="shared" si="0"/>
        <v>Территория действия тарифа</v>
      </c>
      <c r="ER3" s="5"/>
      <c r="ES3" s="5"/>
      <c r="ET3" s="4">
        <v>0</v>
      </c>
    </row>
    <row r="4" spans="1:150" ht="23.25" hidden="1" customHeight="1">
      <c r="A4" s="106"/>
      <c r="B4" s="106"/>
      <c r="C4" s="106"/>
      <c r="D4" s="106"/>
      <c r="E4" s="117"/>
      <c r="F4" s="117"/>
      <c r="G4" s="107">
        <v>1</v>
      </c>
      <c r="H4" s="106"/>
      <c r="I4" s="106"/>
      <c r="J4" s="106"/>
      <c r="K4" s="106"/>
      <c r="L4" s="108"/>
      <c r="M4" s="109"/>
      <c r="N4" s="109"/>
      <c r="O4" s="109"/>
      <c r="P4" s="122"/>
      <c r="Q4" s="119"/>
      <c r="R4" s="120"/>
      <c r="S4" s="111" t="e">
        <f>INDEX(PT_DIFFERENTIATION_NUM_CS,MATCH(C4,PT_DIFFERENTIATION_CS_ID,0))</f>
        <v>#N/A</v>
      </c>
      <c r="T4" s="123" t="s">
        <v>81</v>
      </c>
      <c r="U4" s="112"/>
      <c r="V4" s="113"/>
      <c r="W4" s="114"/>
      <c r="X4" s="114"/>
      <c r="Y4" s="114"/>
      <c r="Z4" s="114"/>
      <c r="AA4" s="114"/>
      <c r="AB4" s="114"/>
      <c r="AC4" s="114"/>
      <c r="AD4" s="114"/>
      <c r="AE4" s="114"/>
      <c r="AF4" s="115"/>
      <c r="AG4" s="113" t="e">
        <f>INDEX(PT_DIFFERENTIATION_CS,MATCH(C4,PT_DIFFERENTIATION_CS_ID,0))</f>
        <v>#N/A</v>
      </c>
      <c r="AH4" s="114"/>
      <c r="AI4" s="114"/>
      <c r="AJ4" s="114"/>
      <c r="AK4" s="114"/>
      <c r="AL4" s="114"/>
      <c r="AM4" s="114"/>
      <c r="AN4" s="114"/>
      <c r="AO4" s="114"/>
      <c r="AP4" s="114"/>
      <c r="AQ4" s="114"/>
      <c r="AR4" s="113"/>
      <c r="AS4" s="114"/>
      <c r="AT4" s="114"/>
      <c r="AU4" s="114"/>
      <c r="AV4" s="114"/>
      <c r="AW4" s="114"/>
      <c r="AX4" s="114"/>
      <c r="AY4" s="114"/>
      <c r="AZ4" s="114"/>
      <c r="BA4" s="114"/>
      <c r="BB4" s="115"/>
      <c r="BC4" s="113"/>
      <c r="BD4" s="114"/>
      <c r="BE4" s="114"/>
      <c r="BF4" s="114"/>
      <c r="BG4" s="114"/>
      <c r="BH4" s="114"/>
      <c r="BI4" s="114"/>
      <c r="BJ4" s="114"/>
      <c r="BK4" s="114"/>
      <c r="BL4" s="114"/>
      <c r="BM4" s="115"/>
      <c r="BN4" s="113"/>
      <c r="BO4" s="114"/>
      <c r="BP4" s="114"/>
      <c r="BQ4" s="114"/>
      <c r="BR4" s="114"/>
      <c r="BS4" s="114"/>
      <c r="BT4" s="114"/>
      <c r="BU4" s="114"/>
      <c r="BV4" s="114"/>
      <c r="BW4" s="114"/>
      <c r="BX4" s="115"/>
      <c r="BY4" s="113"/>
      <c r="BZ4" s="114"/>
      <c r="CA4" s="114"/>
      <c r="CB4" s="114"/>
      <c r="CC4" s="114"/>
      <c r="CD4" s="114"/>
      <c r="CE4" s="114"/>
      <c r="CF4" s="114"/>
      <c r="CG4" s="114"/>
      <c r="CH4" s="114"/>
      <c r="CI4" s="115"/>
      <c r="CJ4" s="113"/>
      <c r="CK4" s="114"/>
      <c r="CL4" s="114"/>
      <c r="CM4" s="114"/>
      <c r="CN4" s="114"/>
      <c r="CO4" s="114"/>
      <c r="CP4" s="114"/>
      <c r="CQ4" s="114"/>
      <c r="CR4" s="114"/>
      <c r="CS4" s="114"/>
      <c r="CT4" s="115"/>
      <c r="CU4" s="113"/>
      <c r="CV4" s="114"/>
      <c r="CW4" s="114"/>
      <c r="CX4" s="114"/>
      <c r="CY4" s="114"/>
      <c r="CZ4" s="114"/>
      <c r="DA4" s="114"/>
      <c r="DB4" s="114"/>
      <c r="DC4" s="114"/>
      <c r="DD4" s="114"/>
      <c r="DE4" s="115"/>
      <c r="DF4" s="113"/>
      <c r="DG4" s="114"/>
      <c r="DH4" s="114"/>
      <c r="DI4" s="114"/>
      <c r="DJ4" s="114"/>
      <c r="DK4" s="114"/>
      <c r="DL4" s="114"/>
      <c r="DM4" s="114"/>
      <c r="DN4" s="114"/>
      <c r="DO4" s="114"/>
      <c r="DP4" s="115"/>
      <c r="DQ4" s="113"/>
      <c r="DR4" s="114"/>
      <c r="DS4" s="114"/>
      <c r="DT4" s="114"/>
      <c r="DU4" s="114"/>
      <c r="DV4" s="114"/>
      <c r="DW4" s="114"/>
      <c r="DX4" s="114"/>
      <c r="DY4" s="114"/>
      <c r="DZ4" s="114"/>
      <c r="EA4" s="115"/>
      <c r="EB4" s="113"/>
      <c r="EC4" s="114"/>
      <c r="ED4" s="114"/>
      <c r="EE4" s="114"/>
      <c r="EF4" s="114"/>
      <c r="EG4" s="114"/>
      <c r="EH4" s="114"/>
      <c r="EI4" s="114"/>
      <c r="EJ4" s="114"/>
      <c r="EK4" s="114"/>
      <c r="EL4" s="115"/>
      <c r="EM4" s="115"/>
      <c r="EN4" s="116" t="s">
        <v>82</v>
      </c>
      <c r="EP4" s="5"/>
      <c r="EQ4" s="5" t="str">
        <f t="shared" si="0"/>
        <v>Наименование централизованной системы горячего водоснабжения</v>
      </c>
      <c r="ER4" s="5"/>
      <c r="ES4" s="5"/>
      <c r="ET4" s="4">
        <v>0</v>
      </c>
    </row>
    <row r="5" spans="1:150" ht="23.25" hidden="1" customHeight="1">
      <c r="A5" s="106"/>
      <c r="B5" s="106"/>
      <c r="C5" s="106"/>
      <c r="D5" s="106"/>
      <c r="E5" s="117"/>
      <c r="F5" s="117"/>
      <c r="G5" s="117"/>
      <c r="H5" s="117"/>
      <c r="I5" s="124" t="e">
        <f>S4&amp;".1"</f>
        <v>#N/A</v>
      </c>
      <c r="J5" s="106"/>
      <c r="K5" s="106"/>
      <c r="L5" s="108"/>
      <c r="P5" s="125">
        <v>1</v>
      </c>
      <c r="Q5" s="126"/>
      <c r="R5" s="127"/>
      <c r="S5" s="111" t="e">
        <f>$I5</f>
        <v>#N/A</v>
      </c>
      <c r="T5" s="128" t="s">
        <v>83</v>
      </c>
      <c r="U5" s="112"/>
      <c r="V5" s="129"/>
      <c r="W5" s="130"/>
      <c r="X5" s="130"/>
      <c r="Y5" s="130"/>
      <c r="Z5" s="130"/>
      <c r="AA5" s="130"/>
      <c r="AB5" s="130"/>
      <c r="AC5" s="130"/>
      <c r="AD5" s="130"/>
      <c r="AE5" s="130"/>
      <c r="AF5" s="131"/>
      <c r="AG5" s="132"/>
      <c r="AH5" s="133"/>
      <c r="AI5" s="133"/>
      <c r="AJ5" s="133"/>
      <c r="AK5" s="133"/>
      <c r="AL5" s="133"/>
      <c r="AM5" s="133"/>
      <c r="AN5" s="133"/>
      <c r="AO5" s="133"/>
      <c r="AP5" s="133"/>
      <c r="AQ5" s="133"/>
      <c r="AR5" s="129"/>
      <c r="AS5" s="130"/>
      <c r="AT5" s="130"/>
      <c r="AU5" s="130"/>
      <c r="AV5" s="130"/>
      <c r="AW5" s="130"/>
      <c r="AX5" s="130"/>
      <c r="AY5" s="130"/>
      <c r="AZ5" s="130"/>
      <c r="BA5" s="130"/>
      <c r="BB5" s="131"/>
      <c r="BC5" s="129"/>
      <c r="BD5" s="130"/>
      <c r="BE5" s="130"/>
      <c r="BF5" s="130"/>
      <c r="BG5" s="130"/>
      <c r="BH5" s="130"/>
      <c r="BI5" s="130"/>
      <c r="BJ5" s="130"/>
      <c r="BK5" s="130"/>
      <c r="BL5" s="130"/>
      <c r="BM5" s="131"/>
      <c r="BN5" s="129"/>
      <c r="BO5" s="130"/>
      <c r="BP5" s="130"/>
      <c r="BQ5" s="130"/>
      <c r="BR5" s="130"/>
      <c r="BS5" s="130"/>
      <c r="BT5" s="130"/>
      <c r="BU5" s="130"/>
      <c r="BV5" s="130"/>
      <c r="BW5" s="130"/>
      <c r="BX5" s="131"/>
      <c r="BY5" s="129"/>
      <c r="BZ5" s="130"/>
      <c r="CA5" s="130"/>
      <c r="CB5" s="130"/>
      <c r="CC5" s="130"/>
      <c r="CD5" s="130"/>
      <c r="CE5" s="130"/>
      <c r="CF5" s="130"/>
      <c r="CG5" s="130"/>
      <c r="CH5" s="130"/>
      <c r="CI5" s="131"/>
      <c r="CJ5" s="129"/>
      <c r="CK5" s="130"/>
      <c r="CL5" s="130"/>
      <c r="CM5" s="130"/>
      <c r="CN5" s="130"/>
      <c r="CO5" s="130"/>
      <c r="CP5" s="130"/>
      <c r="CQ5" s="130"/>
      <c r="CR5" s="130"/>
      <c r="CS5" s="130"/>
      <c r="CT5" s="131"/>
      <c r="CU5" s="129"/>
      <c r="CV5" s="130"/>
      <c r="CW5" s="130"/>
      <c r="CX5" s="130"/>
      <c r="CY5" s="130"/>
      <c r="CZ5" s="130"/>
      <c r="DA5" s="130"/>
      <c r="DB5" s="130"/>
      <c r="DC5" s="130"/>
      <c r="DD5" s="130"/>
      <c r="DE5" s="131"/>
      <c r="DF5" s="129"/>
      <c r="DG5" s="130"/>
      <c r="DH5" s="130"/>
      <c r="DI5" s="130"/>
      <c r="DJ5" s="130"/>
      <c r="DK5" s="130"/>
      <c r="DL5" s="130"/>
      <c r="DM5" s="130"/>
      <c r="DN5" s="130"/>
      <c r="DO5" s="130"/>
      <c r="DP5" s="131"/>
      <c r="DQ5" s="129"/>
      <c r="DR5" s="130"/>
      <c r="DS5" s="130"/>
      <c r="DT5" s="130"/>
      <c r="DU5" s="130"/>
      <c r="DV5" s="130"/>
      <c r="DW5" s="130"/>
      <c r="DX5" s="130"/>
      <c r="DY5" s="130"/>
      <c r="DZ5" s="130"/>
      <c r="EA5" s="131"/>
      <c r="EB5" s="129"/>
      <c r="EC5" s="130"/>
      <c r="ED5" s="130"/>
      <c r="EE5" s="130"/>
      <c r="EF5" s="130"/>
      <c r="EG5" s="130"/>
      <c r="EH5" s="130"/>
      <c r="EI5" s="130"/>
      <c r="EJ5" s="130"/>
      <c r="EK5" s="130"/>
      <c r="EL5" s="131"/>
      <c r="EM5" s="134"/>
      <c r="EN5" s="116" t="s">
        <v>84</v>
      </c>
      <c r="EP5" s="5"/>
      <c r="EQ5" s="5" t="str">
        <f t="shared" si="0"/>
        <v>Наименование признака дифференциации</v>
      </c>
      <c r="ER5" s="5"/>
      <c r="ES5" s="5"/>
      <c r="ET5" s="4">
        <v>0</v>
      </c>
    </row>
    <row r="6" spans="1:150" ht="23.25" hidden="1" customHeight="1">
      <c r="A6" s="106"/>
      <c r="B6" s="106"/>
      <c r="C6" s="106"/>
      <c r="D6" s="106"/>
      <c r="E6" s="117"/>
      <c r="F6" s="117"/>
      <c r="G6" s="117"/>
      <c r="H6" s="117"/>
      <c r="I6" s="135"/>
      <c r="J6" s="124" t="e">
        <f>I5&amp;".1"</f>
        <v>#N/A</v>
      </c>
      <c r="K6" s="106"/>
      <c r="L6" s="108" t="s">
        <v>85</v>
      </c>
      <c r="P6" s="125"/>
      <c r="Q6" s="125">
        <v>1</v>
      </c>
      <c r="R6" s="136"/>
      <c r="S6" s="111" t="e">
        <f>$J6</f>
        <v>#N/A</v>
      </c>
      <c r="T6" s="137" t="s">
        <v>86</v>
      </c>
      <c r="U6" s="112"/>
      <c r="V6" s="138"/>
      <c r="W6" s="139"/>
      <c r="X6" s="139"/>
      <c r="Y6" s="139"/>
      <c r="Z6" s="139"/>
      <c r="AA6" s="139"/>
      <c r="AB6" s="139"/>
      <c r="AC6" s="139"/>
      <c r="AD6" s="139"/>
      <c r="AE6" s="139"/>
      <c r="AF6" s="140"/>
      <c r="AG6" s="138"/>
      <c r="AH6" s="139"/>
      <c r="AI6" s="139"/>
      <c r="AJ6" s="139"/>
      <c r="AK6" s="139"/>
      <c r="AL6" s="139"/>
      <c r="AM6" s="139"/>
      <c r="AN6" s="139"/>
      <c r="AO6" s="139"/>
      <c r="AP6" s="139"/>
      <c r="AQ6" s="139"/>
      <c r="AR6" s="138"/>
      <c r="AS6" s="139"/>
      <c r="AT6" s="139"/>
      <c r="AU6" s="139"/>
      <c r="AV6" s="139"/>
      <c r="AW6" s="139"/>
      <c r="AX6" s="139"/>
      <c r="AY6" s="139"/>
      <c r="AZ6" s="139"/>
      <c r="BA6" s="139"/>
      <c r="BB6" s="140"/>
      <c r="BC6" s="138"/>
      <c r="BD6" s="139"/>
      <c r="BE6" s="139"/>
      <c r="BF6" s="139"/>
      <c r="BG6" s="139"/>
      <c r="BH6" s="139"/>
      <c r="BI6" s="139"/>
      <c r="BJ6" s="139"/>
      <c r="BK6" s="139"/>
      <c r="BL6" s="139"/>
      <c r="BM6" s="140"/>
      <c r="BN6" s="138"/>
      <c r="BO6" s="139"/>
      <c r="BP6" s="139"/>
      <c r="BQ6" s="139"/>
      <c r="BR6" s="139"/>
      <c r="BS6" s="139"/>
      <c r="BT6" s="139"/>
      <c r="BU6" s="139"/>
      <c r="BV6" s="139"/>
      <c r="BW6" s="139"/>
      <c r="BX6" s="140"/>
      <c r="BY6" s="138"/>
      <c r="BZ6" s="139"/>
      <c r="CA6" s="139"/>
      <c r="CB6" s="139"/>
      <c r="CC6" s="139"/>
      <c r="CD6" s="139"/>
      <c r="CE6" s="139"/>
      <c r="CF6" s="139"/>
      <c r="CG6" s="139"/>
      <c r="CH6" s="139"/>
      <c r="CI6" s="140"/>
      <c r="CJ6" s="138"/>
      <c r="CK6" s="139"/>
      <c r="CL6" s="139"/>
      <c r="CM6" s="139"/>
      <c r="CN6" s="139"/>
      <c r="CO6" s="139"/>
      <c r="CP6" s="139"/>
      <c r="CQ6" s="139"/>
      <c r="CR6" s="139"/>
      <c r="CS6" s="139"/>
      <c r="CT6" s="140"/>
      <c r="CU6" s="138"/>
      <c r="CV6" s="139"/>
      <c r="CW6" s="139"/>
      <c r="CX6" s="139"/>
      <c r="CY6" s="139"/>
      <c r="CZ6" s="139"/>
      <c r="DA6" s="139"/>
      <c r="DB6" s="139"/>
      <c r="DC6" s="139"/>
      <c r="DD6" s="139"/>
      <c r="DE6" s="140"/>
      <c r="DF6" s="138"/>
      <c r="DG6" s="139"/>
      <c r="DH6" s="139"/>
      <c r="DI6" s="139"/>
      <c r="DJ6" s="139"/>
      <c r="DK6" s="139"/>
      <c r="DL6" s="139"/>
      <c r="DM6" s="139"/>
      <c r="DN6" s="139"/>
      <c r="DO6" s="139"/>
      <c r="DP6" s="140"/>
      <c r="DQ6" s="138"/>
      <c r="DR6" s="139"/>
      <c r="DS6" s="139"/>
      <c r="DT6" s="139"/>
      <c r="DU6" s="139"/>
      <c r="DV6" s="139"/>
      <c r="DW6" s="139"/>
      <c r="DX6" s="139"/>
      <c r="DY6" s="139"/>
      <c r="DZ6" s="139"/>
      <c r="EA6" s="140"/>
      <c r="EB6" s="138"/>
      <c r="EC6" s="139"/>
      <c r="ED6" s="139"/>
      <c r="EE6" s="139"/>
      <c r="EF6" s="139"/>
      <c r="EG6" s="139"/>
      <c r="EH6" s="139"/>
      <c r="EI6" s="139"/>
      <c r="EJ6" s="139"/>
      <c r="EK6" s="139"/>
      <c r="EL6" s="140"/>
      <c r="EM6" s="140"/>
      <c r="EN6" s="141" t="s">
        <v>87</v>
      </c>
      <c r="EP6" s="5"/>
      <c r="EQ6" s="5" t="str">
        <f t="shared" si="0"/>
        <v>Группа потребителей</v>
      </c>
      <c r="ER6" s="5"/>
      <c r="ES6" s="5"/>
      <c r="ET6" s="4">
        <v>0</v>
      </c>
    </row>
    <row r="7" spans="1:150" ht="23.25" hidden="1" customHeight="1">
      <c r="A7" s="106"/>
      <c r="B7" s="106"/>
      <c r="C7" s="106"/>
      <c r="D7" s="106"/>
      <c r="E7" s="117"/>
      <c r="F7" s="117"/>
      <c r="G7" s="117"/>
      <c r="H7" s="117"/>
      <c r="I7" s="135"/>
      <c r="J7" s="135"/>
      <c r="K7" s="124" t="e">
        <f>J6&amp;".1"</f>
        <v>#N/A</v>
      </c>
      <c r="L7" s="108"/>
      <c r="P7" s="125"/>
      <c r="Q7" s="125"/>
      <c r="R7" s="136">
        <v>1</v>
      </c>
      <c r="S7" s="111" t="e">
        <f>$K7</f>
        <v>#N/A</v>
      </c>
      <c r="T7" s="142"/>
      <c r="U7" s="112"/>
      <c r="V7" s="143"/>
      <c r="W7" s="143"/>
      <c r="X7" s="143"/>
      <c r="Y7" s="143"/>
      <c r="Z7" s="143"/>
      <c r="AA7" s="143"/>
      <c r="AB7" s="143"/>
      <c r="AC7" s="144"/>
      <c r="AD7" s="145" t="s">
        <v>88</v>
      </c>
      <c r="AE7" s="144"/>
      <c r="AF7" s="145" t="s">
        <v>88</v>
      </c>
      <c r="AG7" s="143"/>
      <c r="AH7" s="143"/>
      <c r="AI7" s="143"/>
      <c r="AJ7" s="143"/>
      <c r="AK7" s="143"/>
      <c r="AL7" s="143"/>
      <c r="AM7" s="143"/>
      <c r="AN7" s="144"/>
      <c r="AO7" s="145" t="s">
        <v>88</v>
      </c>
      <c r="AP7" s="146"/>
      <c r="AQ7" s="145" t="s">
        <v>88</v>
      </c>
      <c r="AR7" s="143"/>
      <c r="AS7" s="143"/>
      <c r="AT7" s="143"/>
      <c r="AU7" s="143"/>
      <c r="AV7" s="143"/>
      <c r="AW7" s="143"/>
      <c r="AX7" s="143"/>
      <c r="AY7" s="144"/>
      <c r="AZ7" s="145" t="s">
        <v>88</v>
      </c>
      <c r="BA7" s="144"/>
      <c r="BB7" s="145" t="s">
        <v>88</v>
      </c>
      <c r="BC7" s="143"/>
      <c r="BD7" s="143"/>
      <c r="BE7" s="143"/>
      <c r="BF7" s="143"/>
      <c r="BG7" s="143"/>
      <c r="BH7" s="143"/>
      <c r="BI7" s="143"/>
      <c r="BJ7" s="144"/>
      <c r="BK7" s="145" t="s">
        <v>88</v>
      </c>
      <c r="BL7" s="144"/>
      <c r="BM7" s="145" t="s">
        <v>88</v>
      </c>
      <c r="BN7" s="143"/>
      <c r="BO7" s="143"/>
      <c r="BP7" s="143"/>
      <c r="BQ7" s="143"/>
      <c r="BR7" s="143"/>
      <c r="BS7" s="143"/>
      <c r="BT7" s="143"/>
      <c r="BU7" s="144"/>
      <c r="BV7" s="145" t="s">
        <v>88</v>
      </c>
      <c r="BW7" s="144"/>
      <c r="BX7" s="145" t="s">
        <v>88</v>
      </c>
      <c r="BY7" s="143"/>
      <c r="BZ7" s="143"/>
      <c r="CA7" s="143"/>
      <c r="CB7" s="143"/>
      <c r="CC7" s="143"/>
      <c r="CD7" s="143"/>
      <c r="CE7" s="143"/>
      <c r="CF7" s="144"/>
      <c r="CG7" s="145" t="s">
        <v>88</v>
      </c>
      <c r="CH7" s="144"/>
      <c r="CI7" s="145" t="s">
        <v>88</v>
      </c>
      <c r="CJ7" s="143"/>
      <c r="CK7" s="143"/>
      <c r="CL7" s="143"/>
      <c r="CM7" s="143"/>
      <c r="CN7" s="143"/>
      <c r="CO7" s="143"/>
      <c r="CP7" s="143"/>
      <c r="CQ7" s="144"/>
      <c r="CR7" s="145" t="s">
        <v>88</v>
      </c>
      <c r="CS7" s="144"/>
      <c r="CT7" s="145" t="s">
        <v>88</v>
      </c>
      <c r="CU7" s="143"/>
      <c r="CV7" s="143"/>
      <c r="CW7" s="143"/>
      <c r="CX7" s="143"/>
      <c r="CY7" s="143"/>
      <c r="CZ7" s="143"/>
      <c r="DA7" s="143"/>
      <c r="DB7" s="144"/>
      <c r="DC7" s="145" t="s">
        <v>88</v>
      </c>
      <c r="DD7" s="144"/>
      <c r="DE7" s="145" t="s">
        <v>88</v>
      </c>
      <c r="DF7" s="143"/>
      <c r="DG7" s="143"/>
      <c r="DH7" s="143"/>
      <c r="DI7" s="143"/>
      <c r="DJ7" s="143"/>
      <c r="DK7" s="143"/>
      <c r="DL7" s="143"/>
      <c r="DM7" s="144"/>
      <c r="DN7" s="145" t="s">
        <v>88</v>
      </c>
      <c r="DO7" s="144"/>
      <c r="DP7" s="145" t="s">
        <v>88</v>
      </c>
      <c r="DQ7" s="143"/>
      <c r="DR7" s="143"/>
      <c r="DS7" s="143"/>
      <c r="DT7" s="143"/>
      <c r="DU7" s="143"/>
      <c r="DV7" s="143"/>
      <c r="DW7" s="143"/>
      <c r="DX7" s="144"/>
      <c r="DY7" s="145" t="s">
        <v>88</v>
      </c>
      <c r="DZ7" s="144"/>
      <c r="EA7" s="145" t="s">
        <v>88</v>
      </c>
      <c r="EB7" s="143"/>
      <c r="EC7" s="143"/>
      <c r="ED7" s="143"/>
      <c r="EE7" s="143"/>
      <c r="EF7" s="143"/>
      <c r="EG7" s="143"/>
      <c r="EH7" s="143"/>
      <c r="EI7" s="144"/>
      <c r="EJ7" s="145" t="s">
        <v>88</v>
      </c>
      <c r="EK7" s="144"/>
      <c r="EL7" s="145" t="s">
        <v>88</v>
      </c>
      <c r="EM7" s="147"/>
      <c r="EN7" s="148"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EO7" s="51" t="e">
        <f ca="1">STRCHECKDATE(V8:EM8)</f>
        <v>#NAME?</v>
      </c>
      <c r="EP7" s="5"/>
      <c r="EQ7" s="5" t="str">
        <f t="shared" si="0"/>
        <v/>
      </c>
      <c r="ER7" s="5"/>
      <c r="ES7" s="5"/>
      <c r="ET7" s="4">
        <v>0</v>
      </c>
    </row>
    <row r="8" spans="1:150" ht="14.25" hidden="1" customHeight="1">
      <c r="A8" s="106"/>
      <c r="B8" s="106"/>
      <c r="C8" s="106"/>
      <c r="D8" s="106"/>
      <c r="E8" s="117"/>
      <c r="F8" s="117"/>
      <c r="G8" s="117"/>
      <c r="H8" s="117"/>
      <c r="I8" s="135"/>
      <c r="J8" s="135"/>
      <c r="K8" s="124"/>
      <c r="L8" s="108"/>
      <c r="P8" s="125"/>
      <c r="Q8" s="125"/>
      <c r="R8" s="136"/>
      <c r="S8" s="149"/>
      <c r="T8" s="112"/>
      <c r="U8" s="112"/>
      <c r="V8" s="150"/>
      <c r="W8" s="150"/>
      <c r="X8" s="150"/>
      <c r="Y8" s="150"/>
      <c r="Z8" s="150"/>
      <c r="AA8" s="150"/>
      <c r="AB8" s="150"/>
      <c r="AC8" s="151"/>
      <c r="AD8" s="145"/>
      <c r="AE8" s="151"/>
      <c r="AF8" s="145"/>
      <c r="AG8" s="150"/>
      <c r="AH8" s="150"/>
      <c r="AI8" s="150"/>
      <c r="AJ8" s="150"/>
      <c r="AK8" s="150"/>
      <c r="AL8" s="150"/>
      <c r="AM8" s="150"/>
      <c r="AN8" s="151"/>
      <c r="AO8" s="145"/>
      <c r="AP8" s="152"/>
      <c r="AQ8" s="145"/>
      <c r="AR8" s="150"/>
      <c r="AS8" s="150"/>
      <c r="AT8" s="150"/>
      <c r="AU8" s="150"/>
      <c r="AV8" s="150"/>
      <c r="AW8" s="150"/>
      <c r="AX8" s="150"/>
      <c r="AY8" s="151"/>
      <c r="AZ8" s="145"/>
      <c r="BA8" s="151"/>
      <c r="BB8" s="145"/>
      <c r="BC8" s="150"/>
      <c r="BD8" s="150"/>
      <c r="BE8" s="150"/>
      <c r="BF8" s="150"/>
      <c r="BG8" s="150"/>
      <c r="BH8" s="150"/>
      <c r="BI8" s="150"/>
      <c r="BJ8" s="151"/>
      <c r="BK8" s="145"/>
      <c r="BL8" s="151"/>
      <c r="BM8" s="145"/>
      <c r="BN8" s="150"/>
      <c r="BO8" s="150"/>
      <c r="BP8" s="150"/>
      <c r="BQ8" s="150"/>
      <c r="BR8" s="150"/>
      <c r="BS8" s="150"/>
      <c r="BT8" s="150"/>
      <c r="BU8" s="151"/>
      <c r="BV8" s="145"/>
      <c r="BW8" s="151"/>
      <c r="BX8" s="145"/>
      <c r="BY8" s="150"/>
      <c r="BZ8" s="150"/>
      <c r="CA8" s="150"/>
      <c r="CB8" s="150"/>
      <c r="CC8" s="150"/>
      <c r="CD8" s="150"/>
      <c r="CE8" s="150"/>
      <c r="CF8" s="151"/>
      <c r="CG8" s="145"/>
      <c r="CH8" s="151"/>
      <c r="CI8" s="145"/>
      <c r="CJ8" s="150"/>
      <c r="CK8" s="150"/>
      <c r="CL8" s="150"/>
      <c r="CM8" s="150"/>
      <c r="CN8" s="150"/>
      <c r="CO8" s="150"/>
      <c r="CP8" s="150"/>
      <c r="CQ8" s="151"/>
      <c r="CR8" s="145"/>
      <c r="CS8" s="151"/>
      <c r="CT8" s="145"/>
      <c r="CU8" s="150"/>
      <c r="CV8" s="150"/>
      <c r="CW8" s="150"/>
      <c r="CX8" s="150"/>
      <c r="CY8" s="150"/>
      <c r="CZ8" s="150"/>
      <c r="DA8" s="150"/>
      <c r="DB8" s="151"/>
      <c r="DC8" s="145"/>
      <c r="DD8" s="151"/>
      <c r="DE8" s="145"/>
      <c r="DF8" s="150"/>
      <c r="DG8" s="150"/>
      <c r="DH8" s="150"/>
      <c r="DI8" s="150"/>
      <c r="DJ8" s="150"/>
      <c r="DK8" s="150"/>
      <c r="DL8" s="150"/>
      <c r="DM8" s="151"/>
      <c r="DN8" s="145"/>
      <c r="DO8" s="151"/>
      <c r="DP8" s="145"/>
      <c r="DQ8" s="150"/>
      <c r="DR8" s="150"/>
      <c r="DS8" s="150"/>
      <c r="DT8" s="150"/>
      <c r="DU8" s="150"/>
      <c r="DV8" s="150"/>
      <c r="DW8" s="150"/>
      <c r="DX8" s="151"/>
      <c r="DY8" s="145"/>
      <c r="DZ8" s="151"/>
      <c r="EA8" s="145"/>
      <c r="EB8" s="150"/>
      <c r="EC8" s="150"/>
      <c r="ED8" s="150"/>
      <c r="EE8" s="150"/>
      <c r="EF8" s="150"/>
      <c r="EG8" s="150"/>
      <c r="EH8" s="150"/>
      <c r="EI8" s="151"/>
      <c r="EJ8" s="145"/>
      <c r="EK8" s="151"/>
      <c r="EL8" s="145"/>
      <c r="EM8" s="153"/>
      <c r="EN8" s="148"/>
      <c r="EP8" s="5"/>
      <c r="EQ8" s="5" t="str">
        <f t="shared" si="0"/>
        <v/>
      </c>
      <c r="ER8" s="5"/>
      <c r="ES8" s="5"/>
      <c r="ET8" s="4">
        <v>0</v>
      </c>
    </row>
    <row r="9" spans="1:150" ht="21" hidden="1" customHeight="1">
      <c r="A9" s="106"/>
      <c r="B9" s="106"/>
      <c r="C9" s="106"/>
      <c r="D9" s="106"/>
      <c r="E9" s="117"/>
      <c r="F9" s="117"/>
      <c r="G9" s="117"/>
      <c r="H9" s="117"/>
      <c r="I9" s="135"/>
      <c r="J9" s="124"/>
      <c r="K9" s="106"/>
      <c r="L9" s="108"/>
      <c r="P9" s="125"/>
      <c r="Q9" s="125"/>
      <c r="R9" s="127"/>
      <c r="S9" s="154"/>
      <c r="T9" s="155" t="s">
        <v>89</v>
      </c>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16" t="s">
        <v>90</v>
      </c>
      <c r="EP9" s="5"/>
      <c r="EQ9" s="5" t="str">
        <f t="shared" si="0"/>
        <v>Добавить значение признака дифференциации</v>
      </c>
      <c r="ER9" s="5"/>
      <c r="ES9" s="5"/>
      <c r="ET9" s="4">
        <v>0</v>
      </c>
    </row>
    <row r="10" spans="1:150" ht="21" hidden="1" customHeight="1">
      <c r="A10" s="106"/>
      <c r="B10" s="106"/>
      <c r="C10" s="106"/>
      <c r="D10" s="106"/>
      <c r="E10" s="117"/>
      <c r="F10" s="117"/>
      <c r="G10" s="117"/>
      <c r="H10" s="117"/>
      <c r="I10" s="124"/>
      <c r="J10" s="106"/>
      <c r="K10" s="106"/>
      <c r="L10" s="108"/>
      <c r="P10" s="125"/>
      <c r="Q10" s="126"/>
      <c r="R10" s="127"/>
      <c r="S10" s="154"/>
      <c r="T10" s="157" t="s">
        <v>91</v>
      </c>
      <c r="U10" s="156"/>
      <c r="V10" s="156"/>
      <c r="W10" s="156"/>
      <c r="X10" s="156"/>
      <c r="Y10" s="156"/>
      <c r="Z10" s="156"/>
      <c r="AA10" s="156"/>
      <c r="AB10" s="156"/>
      <c r="AC10" s="156"/>
      <c r="AD10" s="156"/>
      <c r="AE10" s="156"/>
      <c r="AF10" s="158"/>
      <c r="AG10" s="156"/>
      <c r="AH10" s="156"/>
      <c r="AI10" s="156"/>
      <c r="AJ10" s="156"/>
      <c r="AK10" s="156"/>
      <c r="AL10" s="156"/>
      <c r="AM10" s="156"/>
      <c r="AN10" s="156"/>
      <c r="AO10" s="156"/>
      <c r="AP10" s="156"/>
      <c r="AQ10" s="158"/>
      <c r="AR10" s="156"/>
      <c r="AS10" s="156"/>
      <c r="AT10" s="156"/>
      <c r="AU10" s="156"/>
      <c r="AV10" s="156"/>
      <c r="AW10" s="156"/>
      <c r="AX10" s="156"/>
      <c r="AY10" s="156"/>
      <c r="AZ10" s="156"/>
      <c r="BA10" s="156"/>
      <c r="BB10" s="158"/>
      <c r="BC10" s="156"/>
      <c r="BD10" s="156"/>
      <c r="BE10" s="156"/>
      <c r="BF10" s="156"/>
      <c r="BG10" s="156"/>
      <c r="BH10" s="156"/>
      <c r="BI10" s="156"/>
      <c r="BJ10" s="156"/>
      <c r="BK10" s="156"/>
      <c r="BL10" s="156"/>
      <c r="BM10" s="158"/>
      <c r="BN10" s="156"/>
      <c r="BO10" s="156"/>
      <c r="BP10" s="156"/>
      <c r="BQ10" s="156"/>
      <c r="BR10" s="156"/>
      <c r="BS10" s="156"/>
      <c r="BT10" s="156"/>
      <c r="BU10" s="156"/>
      <c r="BV10" s="156"/>
      <c r="BW10" s="156"/>
      <c r="BX10" s="158"/>
      <c r="BY10" s="156"/>
      <c r="BZ10" s="156"/>
      <c r="CA10" s="156"/>
      <c r="CB10" s="156"/>
      <c r="CC10" s="156"/>
      <c r="CD10" s="156"/>
      <c r="CE10" s="156"/>
      <c r="CF10" s="156"/>
      <c r="CG10" s="156"/>
      <c r="CH10" s="156"/>
      <c r="CI10" s="158"/>
      <c r="CJ10" s="156"/>
      <c r="CK10" s="156"/>
      <c r="CL10" s="156"/>
      <c r="CM10" s="156"/>
      <c r="CN10" s="156"/>
      <c r="CO10" s="156"/>
      <c r="CP10" s="156"/>
      <c r="CQ10" s="156"/>
      <c r="CR10" s="156"/>
      <c r="CS10" s="156"/>
      <c r="CT10" s="158"/>
      <c r="CU10" s="156"/>
      <c r="CV10" s="156"/>
      <c r="CW10" s="156"/>
      <c r="CX10" s="156"/>
      <c r="CY10" s="156"/>
      <c r="CZ10" s="156"/>
      <c r="DA10" s="156"/>
      <c r="DB10" s="156"/>
      <c r="DC10" s="156"/>
      <c r="DD10" s="156"/>
      <c r="DE10" s="158"/>
      <c r="DF10" s="156"/>
      <c r="DG10" s="156"/>
      <c r="DH10" s="156"/>
      <c r="DI10" s="156"/>
      <c r="DJ10" s="156"/>
      <c r="DK10" s="156"/>
      <c r="DL10" s="156"/>
      <c r="DM10" s="156"/>
      <c r="DN10" s="156"/>
      <c r="DO10" s="156"/>
      <c r="DP10" s="159"/>
      <c r="DQ10" s="156"/>
      <c r="DR10" s="156"/>
      <c r="DS10" s="156"/>
      <c r="DT10" s="156"/>
      <c r="DU10" s="156"/>
      <c r="DV10" s="156"/>
      <c r="DW10" s="156"/>
      <c r="DX10" s="156"/>
      <c r="DY10" s="156"/>
      <c r="DZ10" s="156"/>
      <c r="EA10" s="158"/>
      <c r="EB10" s="156"/>
      <c r="EC10" s="156"/>
      <c r="ED10" s="156"/>
      <c r="EE10" s="156"/>
      <c r="EF10" s="156"/>
      <c r="EG10" s="156"/>
      <c r="EH10" s="156"/>
      <c r="EI10" s="156"/>
      <c r="EJ10" s="156"/>
      <c r="EK10" s="156"/>
      <c r="EL10" s="158"/>
      <c r="EM10" s="156"/>
      <c r="EN10" s="160"/>
      <c r="EP10" s="5"/>
      <c r="EQ10" s="5" t="str">
        <f t="shared" si="0"/>
        <v>Добавить группу потребителей</v>
      </c>
      <c r="ER10" s="5"/>
      <c r="ES10" s="5"/>
      <c r="ET10" s="4">
        <v>0</v>
      </c>
    </row>
    <row r="11" spans="1:150" ht="21" hidden="1" customHeight="1">
      <c r="A11" s="106"/>
      <c r="B11" s="106"/>
      <c r="C11" s="106"/>
      <c r="D11" s="106"/>
      <c r="E11" s="117"/>
      <c r="F11" s="117"/>
      <c r="G11" s="117"/>
      <c r="H11" s="107"/>
      <c r="I11" s="106"/>
      <c r="J11" s="106"/>
      <c r="K11" s="106"/>
      <c r="L11" s="108"/>
      <c r="M11" s="109"/>
      <c r="N11" s="109"/>
      <c r="O11" s="2"/>
      <c r="P11" s="8"/>
      <c r="Q11" s="161"/>
      <c r="R11" s="110"/>
      <c r="S11" s="154"/>
      <c r="T11" s="162" t="s">
        <v>92</v>
      </c>
      <c r="U11" s="156"/>
      <c r="V11" s="156"/>
      <c r="W11" s="156"/>
      <c r="X11" s="156"/>
      <c r="Y11" s="156"/>
      <c r="Z11" s="156"/>
      <c r="AA11" s="156"/>
      <c r="AB11" s="156"/>
      <c r="AC11" s="156"/>
      <c r="AD11" s="156"/>
      <c r="AE11" s="156"/>
      <c r="AF11" s="158"/>
      <c r="AG11" s="156"/>
      <c r="AH11" s="156"/>
      <c r="AI11" s="156"/>
      <c r="AJ11" s="156"/>
      <c r="AK11" s="156"/>
      <c r="AL11" s="156"/>
      <c r="AM11" s="156"/>
      <c r="AN11" s="156"/>
      <c r="AO11" s="156"/>
      <c r="AP11" s="156"/>
      <c r="AQ11" s="158"/>
      <c r="AR11" s="156"/>
      <c r="AS11" s="156"/>
      <c r="AT11" s="156"/>
      <c r="AU11" s="156"/>
      <c r="AV11" s="156"/>
      <c r="AW11" s="156"/>
      <c r="AX11" s="156"/>
      <c r="AY11" s="156"/>
      <c r="AZ11" s="156"/>
      <c r="BA11" s="156"/>
      <c r="BB11" s="158"/>
      <c r="BC11" s="156"/>
      <c r="BD11" s="156"/>
      <c r="BE11" s="156"/>
      <c r="BF11" s="156"/>
      <c r="BG11" s="156"/>
      <c r="BH11" s="156"/>
      <c r="BI11" s="156"/>
      <c r="BJ11" s="156"/>
      <c r="BK11" s="156"/>
      <c r="BL11" s="156"/>
      <c r="BM11" s="158"/>
      <c r="BN11" s="156"/>
      <c r="BO11" s="156"/>
      <c r="BP11" s="156"/>
      <c r="BQ11" s="156"/>
      <c r="BR11" s="156"/>
      <c r="BS11" s="156"/>
      <c r="BT11" s="156"/>
      <c r="BU11" s="156"/>
      <c r="BV11" s="156"/>
      <c r="BW11" s="156"/>
      <c r="BX11" s="158"/>
      <c r="BY11" s="156"/>
      <c r="BZ11" s="156"/>
      <c r="CA11" s="156"/>
      <c r="CB11" s="156"/>
      <c r="CC11" s="156"/>
      <c r="CD11" s="156"/>
      <c r="CE11" s="156"/>
      <c r="CF11" s="156"/>
      <c r="CG11" s="156"/>
      <c r="CH11" s="156"/>
      <c r="CI11" s="158"/>
      <c r="CJ11" s="156"/>
      <c r="CK11" s="156"/>
      <c r="CL11" s="156"/>
      <c r="CM11" s="156"/>
      <c r="CN11" s="156"/>
      <c r="CO11" s="156"/>
      <c r="CP11" s="156"/>
      <c r="CQ11" s="156"/>
      <c r="CR11" s="156"/>
      <c r="CS11" s="156"/>
      <c r="CT11" s="158"/>
      <c r="CU11" s="156"/>
      <c r="CV11" s="156"/>
      <c r="CW11" s="156"/>
      <c r="CX11" s="156"/>
      <c r="CY11" s="156"/>
      <c r="CZ11" s="156"/>
      <c r="DA11" s="156"/>
      <c r="DB11" s="156"/>
      <c r="DC11" s="156"/>
      <c r="DD11" s="156"/>
      <c r="DE11" s="158"/>
      <c r="DF11" s="156"/>
      <c r="DG11" s="156"/>
      <c r="DH11" s="156"/>
      <c r="DI11" s="156"/>
      <c r="DJ11" s="156"/>
      <c r="DK11" s="156"/>
      <c r="DL11" s="156"/>
      <c r="DM11" s="156"/>
      <c r="DN11" s="156"/>
      <c r="DO11" s="156"/>
      <c r="DP11" s="159"/>
      <c r="DQ11" s="156"/>
      <c r="DR11" s="156"/>
      <c r="DS11" s="156"/>
      <c r="DT11" s="156"/>
      <c r="DU11" s="156"/>
      <c r="DV11" s="156"/>
      <c r="DW11" s="156"/>
      <c r="DX11" s="156"/>
      <c r="DY11" s="156"/>
      <c r="DZ11" s="156"/>
      <c r="EA11" s="158"/>
      <c r="EB11" s="156"/>
      <c r="EC11" s="156"/>
      <c r="ED11" s="156"/>
      <c r="EE11" s="156"/>
      <c r="EF11" s="156"/>
      <c r="EG11" s="156"/>
      <c r="EH11" s="156"/>
      <c r="EI11" s="156"/>
      <c r="EJ11" s="156"/>
      <c r="EK11" s="156"/>
      <c r="EL11" s="158"/>
      <c r="EM11" s="156"/>
      <c r="EN11" s="163"/>
      <c r="EP11" s="5"/>
      <c r="EQ11" s="5" t="str">
        <f t="shared" si="0"/>
        <v>Добавить наименование признака дифференциации</v>
      </c>
      <c r="ER11" s="5"/>
      <c r="ES11" s="5"/>
      <c r="ET11" s="4">
        <v>0</v>
      </c>
    </row>
    <row r="12" spans="1:150" s="51" customFormat="1" ht="14.25" hidden="1" customHeight="1">
      <c r="A12" s="164"/>
      <c r="B12" s="164"/>
      <c r="C12" s="164"/>
      <c r="D12" s="164"/>
      <c r="E12" s="117"/>
      <c r="F12" s="107"/>
      <c r="G12" s="164"/>
      <c r="H12" s="164"/>
      <c r="I12" s="164"/>
      <c r="J12" s="164"/>
      <c r="K12" s="164"/>
      <c r="L12" s="165"/>
      <c r="M12" s="166"/>
      <c r="N12" s="166"/>
      <c r="P12" s="101"/>
      <c r="Q12" s="167"/>
      <c r="R12" s="101"/>
      <c r="S12" s="168"/>
      <c r="T12" s="169" t="s">
        <v>93</v>
      </c>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170"/>
      <c r="DA12" s="170"/>
      <c r="DB12" s="170"/>
      <c r="DC12" s="170"/>
      <c r="DD12" s="170"/>
      <c r="DE12" s="170"/>
      <c r="DF12" s="170"/>
      <c r="DG12" s="170"/>
      <c r="DH12" s="170"/>
      <c r="DI12" s="170"/>
      <c r="DJ12" s="170"/>
      <c r="DK12" s="170"/>
      <c r="DL12" s="170"/>
      <c r="DM12" s="170"/>
      <c r="DN12" s="170"/>
      <c r="DO12" s="170"/>
      <c r="DP12" s="170"/>
      <c r="DQ12" s="170"/>
      <c r="DR12" s="170"/>
      <c r="DS12" s="170"/>
      <c r="DT12" s="170"/>
      <c r="DU12" s="170"/>
      <c r="DV12" s="170"/>
      <c r="DW12" s="170"/>
      <c r="DX12" s="170"/>
      <c r="DY12" s="170"/>
      <c r="DZ12" s="170"/>
      <c r="EA12" s="170"/>
      <c r="EB12" s="170"/>
      <c r="EC12" s="170"/>
      <c r="ED12" s="170"/>
      <c r="EE12" s="170"/>
      <c r="EF12" s="170"/>
      <c r="EG12" s="170"/>
      <c r="EH12" s="170"/>
      <c r="EI12" s="170"/>
      <c r="EJ12" s="170"/>
      <c r="EK12" s="170"/>
      <c r="EL12" s="170"/>
      <c r="EM12" s="170"/>
      <c r="EN12" s="170"/>
      <c r="EP12" s="5"/>
      <c r="EQ12" s="5" t="str">
        <f t="shared" si="0"/>
        <v>Добавить централизованную систему для дифференциации</v>
      </c>
      <c r="ER12" s="5"/>
      <c r="ES12" s="5"/>
      <c r="ET12" s="51">
        <v>0</v>
      </c>
    </row>
    <row r="13" spans="1:150" s="51" customFormat="1" ht="14.25" hidden="1" customHeight="1">
      <c r="A13" s="164"/>
      <c r="B13" s="164"/>
      <c r="C13" s="164"/>
      <c r="D13" s="164"/>
      <c r="E13" s="107"/>
      <c r="F13" s="164"/>
      <c r="G13" s="164"/>
      <c r="H13" s="164"/>
      <c r="I13" s="164"/>
      <c r="J13" s="164"/>
      <c r="K13" s="164"/>
      <c r="L13" s="165"/>
      <c r="M13" s="166"/>
      <c r="N13" s="166"/>
      <c r="P13" s="101"/>
      <c r="Q13" s="167"/>
      <c r="R13" s="101"/>
      <c r="S13" s="168"/>
      <c r="T13" s="169" t="s">
        <v>94</v>
      </c>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70"/>
      <c r="DA13" s="170"/>
      <c r="DB13" s="170"/>
      <c r="DC13" s="170"/>
      <c r="DD13" s="170"/>
      <c r="DE13" s="170"/>
      <c r="DF13" s="170"/>
      <c r="DG13" s="170"/>
      <c r="DH13" s="170"/>
      <c r="DI13" s="170"/>
      <c r="DJ13" s="170"/>
      <c r="DK13" s="170"/>
      <c r="DL13" s="170"/>
      <c r="DM13" s="170"/>
      <c r="DN13" s="170"/>
      <c r="DO13" s="170"/>
      <c r="DP13" s="170"/>
      <c r="DQ13" s="170"/>
      <c r="DR13" s="170"/>
      <c r="DS13" s="170"/>
      <c r="DT13" s="170"/>
      <c r="DU13" s="170"/>
      <c r="DV13" s="170"/>
      <c r="DW13" s="170"/>
      <c r="DX13" s="170"/>
      <c r="DY13" s="170"/>
      <c r="DZ13" s="170"/>
      <c r="EA13" s="170"/>
      <c r="EB13" s="170"/>
      <c r="EC13" s="170"/>
      <c r="ED13" s="170"/>
      <c r="EE13" s="170"/>
      <c r="EF13" s="170"/>
      <c r="EG13" s="170"/>
      <c r="EH13" s="170"/>
      <c r="EI13" s="170"/>
      <c r="EJ13" s="170"/>
      <c r="EK13" s="170"/>
      <c r="EL13" s="170"/>
      <c r="EM13" s="170"/>
      <c r="EN13" s="170"/>
      <c r="EP13" s="5"/>
      <c r="EQ13" s="5" t="str">
        <f t="shared" si="0"/>
        <v>Добавить территорию для дифференциации</v>
      </c>
      <c r="ER13" s="5"/>
      <c r="ES13" s="5"/>
      <c r="ET13" s="51">
        <v>0</v>
      </c>
    </row>
    <row r="14" spans="1:150" ht="14.25" hidden="1" customHeight="1">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T14" s="4">
        <v>0</v>
      </c>
    </row>
    <row r="15" spans="1:150" ht="14.25" hidden="1" customHeight="1">
      <c r="AG15" s="171"/>
      <c r="AH15" s="171"/>
      <c r="AI15" s="171"/>
      <c r="AJ15" s="171"/>
      <c r="AK15" s="171"/>
      <c r="AL15" s="171"/>
      <c r="AM15" s="171"/>
      <c r="AN15" s="172"/>
      <c r="AO15" s="173" t="s">
        <v>88</v>
      </c>
      <c r="AP15" s="172"/>
      <c r="AQ15" s="173" t="s">
        <v>88</v>
      </c>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T15" s="4">
        <v>0</v>
      </c>
    </row>
    <row r="16" spans="1:150" ht="14.25" hidden="1" customHeight="1">
      <c r="AG16" s="171"/>
      <c r="AH16" s="171"/>
      <c r="AI16" s="171"/>
      <c r="AJ16" s="171"/>
      <c r="AK16" s="171"/>
      <c r="AL16" s="171"/>
      <c r="AM16" s="171"/>
      <c r="AN16" s="173"/>
      <c r="AO16" s="173"/>
      <c r="AP16" s="173"/>
      <c r="AQ16" s="173"/>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T16" s="4">
        <v>0</v>
      </c>
    </row>
    <row r="17" spans="1:150" ht="14.25" hidden="1" customHeight="1">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T17" s="4">
        <v>0</v>
      </c>
    </row>
    <row r="18" spans="1:150" s="2" customFormat="1" ht="22.5" hidden="1" customHeight="1">
      <c r="L18" s="103"/>
      <c r="M18" s="104"/>
      <c r="N18" s="104"/>
      <c r="O18" s="174" t="s">
        <v>95</v>
      </c>
      <c r="P18" s="104"/>
      <c r="Q18" s="175"/>
      <c r="R18" s="175"/>
      <c r="S18" s="109"/>
      <c r="AC18" s="174"/>
      <c r="AE18" s="174"/>
      <c r="AN18" s="174"/>
      <c r="AP18" s="174"/>
      <c r="AY18" s="174"/>
      <c r="BA18" s="174"/>
      <c r="BJ18" s="174"/>
      <c r="BL18" s="174"/>
      <c r="BU18" s="174"/>
      <c r="BW18" s="174"/>
      <c r="CF18" s="174"/>
      <c r="CH18" s="174"/>
      <c r="CQ18" s="174"/>
      <c r="CS18" s="174"/>
      <c r="DB18" s="174"/>
      <c r="DD18" s="174"/>
      <c r="DM18" s="174"/>
      <c r="DO18" s="174"/>
      <c r="DX18" s="174"/>
      <c r="DZ18" s="174"/>
      <c r="EI18" s="174"/>
      <c r="EK18" s="174"/>
      <c r="EO18" s="51"/>
      <c r="EP18" s="51"/>
      <c r="EQ18" s="51"/>
      <c r="ER18" s="51"/>
      <c r="ES18" s="51"/>
      <c r="ET18" s="2">
        <v>0</v>
      </c>
    </row>
    <row r="19" spans="1:150" s="2" customFormat="1" ht="14.25" hidden="1" customHeight="1">
      <c r="L19" s="103"/>
      <c r="M19" s="104"/>
      <c r="N19" s="104"/>
      <c r="O19" s="104"/>
      <c r="P19" s="104"/>
      <c r="Q19" s="175"/>
      <c r="R19" s="175"/>
      <c r="S19" s="109"/>
      <c r="EO19" s="51"/>
      <c r="EP19" s="51"/>
      <c r="EQ19" s="51"/>
      <c r="ER19" s="51"/>
      <c r="ES19" s="51"/>
      <c r="ET19" s="2">
        <v>0</v>
      </c>
    </row>
    <row r="20" spans="1:150" s="2" customFormat="1" ht="12" hidden="1" customHeight="1">
      <c r="L20" s="103"/>
      <c r="M20" s="104"/>
      <c r="N20" s="104"/>
      <c r="O20" s="108" t="s">
        <v>96</v>
      </c>
      <c r="P20" s="104"/>
      <c r="Q20" s="176"/>
      <c r="R20" s="176"/>
      <c r="S20" s="109"/>
      <c r="T20" s="2" t="s">
        <v>97</v>
      </c>
      <c r="AD20" s="177" t="s">
        <v>98</v>
      </c>
      <c r="AF20" s="177" t="s">
        <v>99</v>
      </c>
      <c r="AG20" s="2" t="s">
        <v>97</v>
      </c>
      <c r="AO20" s="177" t="s">
        <v>100</v>
      </c>
      <c r="AQ20" s="177" t="s">
        <v>99</v>
      </c>
      <c r="AZ20" s="177" t="s">
        <v>98</v>
      </c>
      <c r="BB20" s="177" t="s">
        <v>99</v>
      </c>
      <c r="BK20" s="177" t="s">
        <v>98</v>
      </c>
      <c r="BM20" s="177" t="s">
        <v>99</v>
      </c>
      <c r="BV20" s="177" t="s">
        <v>98</v>
      </c>
      <c r="BX20" s="177" t="s">
        <v>99</v>
      </c>
      <c r="CG20" s="177" t="s">
        <v>98</v>
      </c>
      <c r="CI20" s="177" t="s">
        <v>99</v>
      </c>
      <c r="CR20" s="177" t="s">
        <v>98</v>
      </c>
      <c r="CT20" s="177" t="s">
        <v>99</v>
      </c>
      <c r="DC20" s="177" t="s">
        <v>98</v>
      </c>
      <c r="DE20" s="177" t="s">
        <v>99</v>
      </c>
      <c r="DN20" s="177" t="s">
        <v>98</v>
      </c>
      <c r="DP20" s="177" t="s">
        <v>99</v>
      </c>
      <c r="DY20" s="177" t="s">
        <v>98</v>
      </c>
      <c r="EA20" s="177" t="s">
        <v>99</v>
      </c>
      <c r="EJ20" s="177" t="s">
        <v>98</v>
      </c>
      <c r="EL20" s="177" t="s">
        <v>99</v>
      </c>
      <c r="ET20" s="2">
        <v>0</v>
      </c>
    </row>
    <row r="21" spans="1:150" ht="14.25" hidden="1" customHeight="1">
      <c r="O21" s="108"/>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T21" s="4">
        <v>0</v>
      </c>
    </row>
    <row r="22" spans="1:150" ht="14.25" hidden="1" customHeight="1">
      <c r="O22" s="108"/>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T22" s="4">
        <v>0</v>
      </c>
    </row>
    <row r="23" spans="1:150" ht="14.65" customHeight="1">
      <c r="Q23" s="14"/>
      <c r="R23" s="14"/>
      <c r="S23" s="178"/>
      <c r="T23" s="15"/>
      <c r="U23" s="15"/>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T23" s="4">
        <v>14</v>
      </c>
    </row>
    <row r="24" spans="1:150" ht="26.25" customHeight="1">
      <c r="Q24" s="14"/>
      <c r="R24" s="14"/>
      <c r="S24" s="179" t="str">
        <f>IF(TEMPLATE_GROUP="P",PT_P_FORM_HOTVSNA_4_NAME_FORM,PT_R_FORM_HOTVSNA_16_NAME_FORM)</f>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64"/>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T24" s="4">
        <v>25</v>
      </c>
    </row>
    <row r="25" spans="1:150" ht="14.65" customHeight="1">
      <c r="Q25" s="14"/>
      <c r="R25" s="14"/>
      <c r="S25" s="181" t="str">
        <f>IF(org=0,"Не определено",org)</f>
        <v>СГ МУП "Городские тепловые сети"</v>
      </c>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64"/>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T25" s="4">
        <v>14</v>
      </c>
    </row>
    <row r="26" spans="1:150" ht="14.25" hidden="1" customHeight="1">
      <c r="Q26" s="14"/>
      <c r="R26" s="14"/>
      <c r="S26" s="178"/>
      <c r="T26" s="15"/>
      <c r="U26" s="1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T26" s="4">
        <v>0</v>
      </c>
    </row>
    <row r="27" spans="1:150" s="183" customFormat="1" ht="25.5" hidden="1" customHeight="1">
      <c r="A27" s="177"/>
      <c r="B27" s="177"/>
      <c r="C27" s="177"/>
      <c r="D27" s="177"/>
      <c r="E27" s="177"/>
      <c r="F27" s="177"/>
      <c r="G27" s="177"/>
      <c r="H27" s="177"/>
      <c r="I27" s="177"/>
      <c r="J27" s="177"/>
      <c r="K27" s="177"/>
      <c r="L27" s="108"/>
      <c r="M27" s="177"/>
      <c r="N27" s="177"/>
      <c r="O27" s="177"/>
      <c r="S27" s="184" t="s">
        <v>101</v>
      </c>
      <c r="T27" s="184"/>
      <c r="U27" s="185"/>
      <c r="V27" s="68" t="str">
        <f>IF(TITLE_NAME_OR_PR_CHANGE="",IF(TITLE_NAME_OR_PR="","",TITLE_NAME_OR_PR),TITLE_NAME_OR_PR_CHANGE)</f>
        <v/>
      </c>
      <c r="W27" s="68"/>
      <c r="X27" s="68"/>
      <c r="Y27" s="68"/>
      <c r="Z27" s="68"/>
      <c r="AA27" s="68"/>
      <c r="AB27" s="68"/>
      <c r="AC27" s="68"/>
      <c r="AD27" s="68"/>
      <c r="AE27" s="68"/>
      <c r="AF27" s="4"/>
      <c r="AG27" s="68" t="str">
        <f>IF(TITLE_NAME_OR_PR_CHANGE="",IF(TITLE_NAME_OR_PR="","",TITLE_NAME_OR_PR),TITLE_NAME_OR_PR_CHANGE)</f>
        <v/>
      </c>
      <c r="AH27" s="68"/>
      <c r="AI27" s="68"/>
      <c r="AJ27" s="68"/>
      <c r="AK27" s="68"/>
      <c r="AL27" s="68"/>
      <c r="AM27" s="68"/>
      <c r="AN27" s="68"/>
      <c r="AO27" s="68"/>
      <c r="AP27" s="68"/>
      <c r="AQ27" s="4"/>
      <c r="AR27" s="68" t="str">
        <f>IF(TITLE_NAME_OR_PR_CHANGE="",IF(TITLE_NAME_OR_PR="","",TITLE_NAME_OR_PR),TITLE_NAME_OR_PR_CHANGE)</f>
        <v/>
      </c>
      <c r="AS27" s="68"/>
      <c r="AT27" s="68"/>
      <c r="AU27" s="68"/>
      <c r="AV27" s="68"/>
      <c r="AW27" s="68"/>
      <c r="AX27" s="68"/>
      <c r="AY27" s="68"/>
      <c r="AZ27" s="68"/>
      <c r="BA27" s="68"/>
      <c r="BB27" s="4"/>
      <c r="BC27" s="68" t="str">
        <f>IF(TITLE_NAME_OR_PR_CHANGE="",IF(TITLE_NAME_OR_PR="","",TITLE_NAME_OR_PR),TITLE_NAME_OR_PR_CHANGE)</f>
        <v/>
      </c>
      <c r="BD27" s="68"/>
      <c r="BE27" s="68"/>
      <c r="BF27" s="68"/>
      <c r="BG27" s="68"/>
      <c r="BH27" s="68"/>
      <c r="BI27" s="68"/>
      <c r="BJ27" s="68"/>
      <c r="BK27" s="68"/>
      <c r="BL27" s="68"/>
      <c r="BM27" s="4"/>
      <c r="BN27" s="68" t="str">
        <f>IF(TITLE_NAME_OR_PR_CHANGE="",IF(TITLE_NAME_OR_PR="","",TITLE_NAME_OR_PR),TITLE_NAME_OR_PR_CHANGE)</f>
        <v/>
      </c>
      <c r="BO27" s="68"/>
      <c r="BP27" s="68"/>
      <c r="BQ27" s="68"/>
      <c r="BR27" s="68"/>
      <c r="BS27" s="68"/>
      <c r="BT27" s="68"/>
      <c r="BU27" s="68"/>
      <c r="BV27" s="68"/>
      <c r="BW27" s="68"/>
      <c r="BX27" s="4"/>
      <c r="BY27" s="68" t="str">
        <f>IF(TITLE_NAME_OR_PR_CHANGE="",IF(TITLE_NAME_OR_PR="","",TITLE_NAME_OR_PR),TITLE_NAME_OR_PR_CHANGE)</f>
        <v/>
      </c>
      <c r="BZ27" s="68"/>
      <c r="CA27" s="68"/>
      <c r="CB27" s="68"/>
      <c r="CC27" s="68"/>
      <c r="CD27" s="68"/>
      <c r="CE27" s="68"/>
      <c r="CF27" s="68"/>
      <c r="CG27" s="68"/>
      <c r="CH27" s="68"/>
      <c r="CI27" s="4"/>
      <c r="CJ27" s="68" t="str">
        <f>IF(TITLE_NAME_OR_PR_CHANGE="",IF(TITLE_NAME_OR_PR="","",TITLE_NAME_OR_PR),TITLE_NAME_OR_PR_CHANGE)</f>
        <v/>
      </c>
      <c r="CK27" s="68"/>
      <c r="CL27" s="68"/>
      <c r="CM27" s="68"/>
      <c r="CN27" s="68"/>
      <c r="CO27" s="68"/>
      <c r="CP27" s="68"/>
      <c r="CQ27" s="68"/>
      <c r="CR27" s="68"/>
      <c r="CS27" s="68"/>
      <c r="CT27" s="4"/>
      <c r="CU27" s="68" t="str">
        <f>IF(TITLE_NAME_OR_PR_CHANGE="",IF(TITLE_NAME_OR_PR="","",TITLE_NAME_OR_PR),TITLE_NAME_OR_PR_CHANGE)</f>
        <v/>
      </c>
      <c r="CV27" s="68"/>
      <c r="CW27" s="68"/>
      <c r="CX27" s="68"/>
      <c r="CY27" s="68"/>
      <c r="CZ27" s="68"/>
      <c r="DA27" s="68"/>
      <c r="DB27" s="68"/>
      <c r="DC27" s="68"/>
      <c r="DD27" s="68"/>
      <c r="DE27" s="4"/>
      <c r="DF27" s="68" t="str">
        <f>IF(TITLE_NAME_OR_PR_CHANGE="",IF(TITLE_NAME_OR_PR="","",TITLE_NAME_OR_PR),TITLE_NAME_OR_PR_CHANGE)</f>
        <v/>
      </c>
      <c r="DG27" s="68"/>
      <c r="DH27" s="68"/>
      <c r="DI27" s="68"/>
      <c r="DJ27" s="68"/>
      <c r="DK27" s="68"/>
      <c r="DL27" s="68"/>
      <c r="DM27" s="68"/>
      <c r="DN27" s="68"/>
      <c r="DO27" s="68"/>
      <c r="DP27" s="4"/>
      <c r="DQ27" s="68" t="str">
        <f>IF(TITLE_NAME_OR_PR_CHANGE="",IF(TITLE_NAME_OR_PR="","",TITLE_NAME_OR_PR),TITLE_NAME_OR_PR_CHANGE)</f>
        <v/>
      </c>
      <c r="DR27" s="68"/>
      <c r="DS27" s="68"/>
      <c r="DT27" s="68"/>
      <c r="DU27" s="68"/>
      <c r="DV27" s="68"/>
      <c r="DW27" s="68"/>
      <c r="DX27" s="68"/>
      <c r="DY27" s="68"/>
      <c r="DZ27" s="68"/>
      <c r="EA27" s="4"/>
      <c r="EB27" s="68" t="str">
        <f>IF(TITLE_NAME_OR_PR_CHANGE="",IF(TITLE_NAME_OR_PR="","",TITLE_NAME_OR_PR),TITLE_NAME_OR_PR_CHANGE)</f>
        <v/>
      </c>
      <c r="EC27" s="68"/>
      <c r="ED27" s="68"/>
      <c r="EE27" s="68"/>
      <c r="EF27" s="68"/>
      <c r="EG27" s="68"/>
      <c r="EH27" s="68"/>
      <c r="EI27" s="68"/>
      <c r="EJ27" s="68"/>
      <c r="EK27" s="68"/>
      <c r="EL27" s="4"/>
      <c r="EM27" s="4"/>
      <c r="EN27" s="186"/>
      <c r="EO27" s="5"/>
      <c r="EP27" s="5"/>
      <c r="EQ27" s="5"/>
      <c r="ER27" s="5"/>
      <c r="ES27" s="5"/>
      <c r="ET27" s="183">
        <v>0</v>
      </c>
    </row>
    <row r="28" spans="1:150" s="183" customFormat="1" ht="18.75" hidden="1" customHeight="1">
      <c r="A28" s="177"/>
      <c r="B28" s="177"/>
      <c r="C28" s="177"/>
      <c r="D28" s="177"/>
      <c r="E28" s="177"/>
      <c r="F28" s="177"/>
      <c r="G28" s="177"/>
      <c r="H28" s="177"/>
      <c r="I28" s="177"/>
      <c r="J28" s="177"/>
      <c r="K28" s="177"/>
      <c r="L28" s="108"/>
      <c r="M28" s="177"/>
      <c r="N28" s="177"/>
      <c r="O28" s="177"/>
      <c r="S28" s="184" t="s">
        <v>102</v>
      </c>
      <c r="T28" s="184"/>
      <c r="U28" s="185"/>
      <c r="V28" s="67">
        <f>IF(TITLE_DATE_PR_CHANGE="",IF(TITLE_DATE_PR="","",TITLE_DATE_PR),TITLE_DATE_PR_CHANGE)</f>
        <v>45409.457291666666</v>
      </c>
      <c r="W28" s="67"/>
      <c r="X28" s="67"/>
      <c r="Y28" s="67"/>
      <c r="Z28" s="67"/>
      <c r="AA28" s="67"/>
      <c r="AB28" s="67"/>
      <c r="AC28" s="67"/>
      <c r="AD28" s="67"/>
      <c r="AE28" s="67"/>
      <c r="AF28" s="4"/>
      <c r="AG28" s="67">
        <f>IF(TITLE_DATE_PR_CHANGE="",IF(TITLE_DATE_PR="","",TITLE_DATE_PR),TITLE_DATE_PR_CHANGE)</f>
        <v>45409.457291666666</v>
      </c>
      <c r="AH28" s="67"/>
      <c r="AI28" s="67"/>
      <c r="AJ28" s="67"/>
      <c r="AK28" s="67"/>
      <c r="AL28" s="67"/>
      <c r="AM28" s="67"/>
      <c r="AN28" s="67"/>
      <c r="AO28" s="67"/>
      <c r="AP28" s="67"/>
      <c r="AQ28" s="4"/>
      <c r="AR28" s="67">
        <f>IF(TITLE_DATE_PR_CHANGE="",IF(TITLE_DATE_PR="","",TITLE_DATE_PR),TITLE_DATE_PR_CHANGE)</f>
        <v>45409.457291666666</v>
      </c>
      <c r="AS28" s="67"/>
      <c r="AT28" s="67"/>
      <c r="AU28" s="67"/>
      <c r="AV28" s="67"/>
      <c r="AW28" s="67"/>
      <c r="AX28" s="67"/>
      <c r="AY28" s="67"/>
      <c r="AZ28" s="67"/>
      <c r="BA28" s="67"/>
      <c r="BB28" s="4"/>
      <c r="BC28" s="67">
        <f>IF(TITLE_DATE_PR_CHANGE="",IF(TITLE_DATE_PR="","",TITLE_DATE_PR),TITLE_DATE_PR_CHANGE)</f>
        <v>45409.457291666666</v>
      </c>
      <c r="BD28" s="67"/>
      <c r="BE28" s="67"/>
      <c r="BF28" s="67"/>
      <c r="BG28" s="67"/>
      <c r="BH28" s="67"/>
      <c r="BI28" s="67"/>
      <c r="BJ28" s="67"/>
      <c r="BK28" s="67"/>
      <c r="BL28" s="67"/>
      <c r="BM28" s="4"/>
      <c r="BN28" s="67">
        <f>IF(TITLE_DATE_PR_CHANGE="",IF(TITLE_DATE_PR="","",TITLE_DATE_PR),TITLE_DATE_PR_CHANGE)</f>
        <v>45409.457291666666</v>
      </c>
      <c r="BO28" s="67"/>
      <c r="BP28" s="67"/>
      <c r="BQ28" s="67"/>
      <c r="BR28" s="67"/>
      <c r="BS28" s="67"/>
      <c r="BT28" s="67"/>
      <c r="BU28" s="67"/>
      <c r="BV28" s="67"/>
      <c r="BW28" s="67"/>
      <c r="BX28" s="4"/>
      <c r="BY28" s="67">
        <f>IF(TITLE_DATE_PR_CHANGE="",IF(TITLE_DATE_PR="","",TITLE_DATE_PR),TITLE_DATE_PR_CHANGE)</f>
        <v>45409.457291666666</v>
      </c>
      <c r="BZ28" s="67"/>
      <c r="CA28" s="67"/>
      <c r="CB28" s="67"/>
      <c r="CC28" s="67"/>
      <c r="CD28" s="67"/>
      <c r="CE28" s="67"/>
      <c r="CF28" s="67"/>
      <c r="CG28" s="67"/>
      <c r="CH28" s="67"/>
      <c r="CI28" s="4"/>
      <c r="CJ28" s="67">
        <f>IF(TITLE_DATE_PR_CHANGE="",IF(TITLE_DATE_PR="","",TITLE_DATE_PR),TITLE_DATE_PR_CHANGE)</f>
        <v>45409.457291666666</v>
      </c>
      <c r="CK28" s="67"/>
      <c r="CL28" s="67"/>
      <c r="CM28" s="67"/>
      <c r="CN28" s="67"/>
      <c r="CO28" s="67"/>
      <c r="CP28" s="67"/>
      <c r="CQ28" s="67"/>
      <c r="CR28" s="67"/>
      <c r="CS28" s="67"/>
      <c r="CT28" s="4"/>
      <c r="CU28" s="67">
        <f>IF(TITLE_DATE_PR_CHANGE="",IF(TITLE_DATE_PR="","",TITLE_DATE_PR),TITLE_DATE_PR_CHANGE)</f>
        <v>45409.457291666666</v>
      </c>
      <c r="CV28" s="67"/>
      <c r="CW28" s="67"/>
      <c r="CX28" s="67"/>
      <c r="CY28" s="67"/>
      <c r="CZ28" s="67"/>
      <c r="DA28" s="67"/>
      <c r="DB28" s="67"/>
      <c r="DC28" s="67"/>
      <c r="DD28" s="67"/>
      <c r="DE28" s="4"/>
      <c r="DF28" s="67">
        <f>IF(TITLE_DATE_PR_CHANGE="",IF(TITLE_DATE_PR="","",TITLE_DATE_PR),TITLE_DATE_PR_CHANGE)</f>
        <v>45409.457291666666</v>
      </c>
      <c r="DG28" s="67"/>
      <c r="DH28" s="67"/>
      <c r="DI28" s="67"/>
      <c r="DJ28" s="67"/>
      <c r="DK28" s="67"/>
      <c r="DL28" s="67"/>
      <c r="DM28" s="67"/>
      <c r="DN28" s="67"/>
      <c r="DO28" s="67"/>
      <c r="DP28" s="4"/>
      <c r="DQ28" s="67">
        <f>IF(TITLE_DATE_PR_CHANGE="",IF(TITLE_DATE_PR="","",TITLE_DATE_PR),TITLE_DATE_PR_CHANGE)</f>
        <v>45409.457291666666</v>
      </c>
      <c r="DR28" s="67"/>
      <c r="DS28" s="67"/>
      <c r="DT28" s="67"/>
      <c r="DU28" s="67"/>
      <c r="DV28" s="67"/>
      <c r="DW28" s="67"/>
      <c r="DX28" s="67"/>
      <c r="DY28" s="67"/>
      <c r="DZ28" s="67"/>
      <c r="EA28" s="4"/>
      <c r="EB28" s="67">
        <f>IF(TITLE_DATE_PR_CHANGE="",IF(TITLE_DATE_PR="","",TITLE_DATE_PR),TITLE_DATE_PR_CHANGE)</f>
        <v>45409.457291666666</v>
      </c>
      <c r="EC28" s="67"/>
      <c r="ED28" s="67"/>
      <c r="EE28" s="67"/>
      <c r="EF28" s="67"/>
      <c r="EG28" s="67"/>
      <c r="EH28" s="67"/>
      <c r="EI28" s="67"/>
      <c r="EJ28" s="67"/>
      <c r="EK28" s="67"/>
      <c r="EL28" s="4"/>
      <c r="EM28" s="4"/>
      <c r="EN28" s="186"/>
      <c r="EO28" s="5"/>
      <c r="EP28" s="5"/>
      <c r="EQ28" s="5"/>
      <c r="ER28" s="5"/>
      <c r="ES28" s="5"/>
      <c r="ET28" s="183">
        <v>0</v>
      </c>
    </row>
    <row r="29" spans="1:150" s="183" customFormat="1" ht="18.75" hidden="1" customHeight="1">
      <c r="A29" s="177"/>
      <c r="B29" s="177"/>
      <c r="C29" s="177"/>
      <c r="D29" s="177"/>
      <c r="E29" s="177"/>
      <c r="F29" s="177"/>
      <c r="G29" s="177"/>
      <c r="H29" s="177"/>
      <c r="I29" s="177"/>
      <c r="J29" s="177"/>
      <c r="K29" s="177"/>
      <c r="L29" s="108"/>
      <c r="M29" s="177"/>
      <c r="N29" s="177"/>
      <c r="O29" s="177"/>
      <c r="S29" s="184" t="s">
        <v>103</v>
      </c>
      <c r="T29" s="184"/>
      <c r="U29" s="185"/>
      <c r="V29" s="68" t="str">
        <f>IF(TITLE_NUMBER_PR_CHANGE="",IF(TITLE_NUMBER_PR="","",TITLE_NUMBER_PR),TITLE_NUMBER_PR_CHANGE)</f>
        <v>4435</v>
      </c>
      <c r="W29" s="68"/>
      <c r="X29" s="68"/>
      <c r="Y29" s="68"/>
      <c r="Z29" s="68"/>
      <c r="AA29" s="68"/>
      <c r="AB29" s="68"/>
      <c r="AC29" s="68"/>
      <c r="AD29" s="68"/>
      <c r="AE29" s="68"/>
      <c r="AF29" s="4"/>
      <c r="AG29" s="68" t="str">
        <f>IF(TITLE_NUMBER_PR_CHANGE="",IF(TITLE_NUMBER_PR="","",TITLE_NUMBER_PR),TITLE_NUMBER_PR_CHANGE)</f>
        <v>4435</v>
      </c>
      <c r="AH29" s="68"/>
      <c r="AI29" s="68"/>
      <c r="AJ29" s="68"/>
      <c r="AK29" s="68"/>
      <c r="AL29" s="68"/>
      <c r="AM29" s="68"/>
      <c r="AN29" s="68"/>
      <c r="AO29" s="68"/>
      <c r="AP29" s="68"/>
      <c r="AQ29" s="4"/>
      <c r="AR29" s="68" t="str">
        <f>IF(TITLE_NUMBER_PR_CHANGE="",IF(TITLE_NUMBER_PR="","",TITLE_NUMBER_PR),TITLE_NUMBER_PR_CHANGE)</f>
        <v>4435</v>
      </c>
      <c r="AS29" s="68"/>
      <c r="AT29" s="68"/>
      <c r="AU29" s="68"/>
      <c r="AV29" s="68"/>
      <c r="AW29" s="68"/>
      <c r="AX29" s="68"/>
      <c r="AY29" s="68"/>
      <c r="AZ29" s="68"/>
      <c r="BA29" s="68"/>
      <c r="BB29" s="4"/>
      <c r="BC29" s="68" t="str">
        <f>IF(TITLE_NUMBER_PR_CHANGE="",IF(TITLE_NUMBER_PR="","",TITLE_NUMBER_PR),TITLE_NUMBER_PR_CHANGE)</f>
        <v>4435</v>
      </c>
      <c r="BD29" s="68"/>
      <c r="BE29" s="68"/>
      <c r="BF29" s="68"/>
      <c r="BG29" s="68"/>
      <c r="BH29" s="68"/>
      <c r="BI29" s="68"/>
      <c r="BJ29" s="68"/>
      <c r="BK29" s="68"/>
      <c r="BL29" s="68"/>
      <c r="BM29" s="4"/>
      <c r="BN29" s="68" t="str">
        <f>IF(TITLE_NUMBER_PR_CHANGE="",IF(TITLE_NUMBER_PR="","",TITLE_NUMBER_PR),TITLE_NUMBER_PR_CHANGE)</f>
        <v>4435</v>
      </c>
      <c r="BO29" s="68"/>
      <c r="BP29" s="68"/>
      <c r="BQ29" s="68"/>
      <c r="BR29" s="68"/>
      <c r="BS29" s="68"/>
      <c r="BT29" s="68"/>
      <c r="BU29" s="68"/>
      <c r="BV29" s="68"/>
      <c r="BW29" s="68"/>
      <c r="BX29" s="4"/>
      <c r="BY29" s="68" t="str">
        <f>IF(TITLE_NUMBER_PR_CHANGE="",IF(TITLE_NUMBER_PR="","",TITLE_NUMBER_PR),TITLE_NUMBER_PR_CHANGE)</f>
        <v>4435</v>
      </c>
      <c r="BZ29" s="68"/>
      <c r="CA29" s="68"/>
      <c r="CB29" s="68"/>
      <c r="CC29" s="68"/>
      <c r="CD29" s="68"/>
      <c r="CE29" s="68"/>
      <c r="CF29" s="68"/>
      <c r="CG29" s="68"/>
      <c r="CH29" s="68"/>
      <c r="CI29" s="4"/>
      <c r="CJ29" s="68" t="str">
        <f>IF(TITLE_NUMBER_PR_CHANGE="",IF(TITLE_NUMBER_PR="","",TITLE_NUMBER_PR),TITLE_NUMBER_PR_CHANGE)</f>
        <v>4435</v>
      </c>
      <c r="CK29" s="68"/>
      <c r="CL29" s="68"/>
      <c r="CM29" s="68"/>
      <c r="CN29" s="68"/>
      <c r="CO29" s="68"/>
      <c r="CP29" s="68"/>
      <c r="CQ29" s="68"/>
      <c r="CR29" s="68"/>
      <c r="CS29" s="68"/>
      <c r="CT29" s="4"/>
      <c r="CU29" s="68" t="str">
        <f>IF(TITLE_NUMBER_PR_CHANGE="",IF(TITLE_NUMBER_PR="","",TITLE_NUMBER_PR),TITLE_NUMBER_PR_CHANGE)</f>
        <v>4435</v>
      </c>
      <c r="CV29" s="68"/>
      <c r="CW29" s="68"/>
      <c r="CX29" s="68"/>
      <c r="CY29" s="68"/>
      <c r="CZ29" s="68"/>
      <c r="DA29" s="68"/>
      <c r="DB29" s="68"/>
      <c r="DC29" s="68"/>
      <c r="DD29" s="68"/>
      <c r="DE29" s="4"/>
      <c r="DF29" s="68" t="str">
        <f>IF(TITLE_NUMBER_PR_CHANGE="",IF(TITLE_NUMBER_PR="","",TITLE_NUMBER_PR),TITLE_NUMBER_PR_CHANGE)</f>
        <v>4435</v>
      </c>
      <c r="DG29" s="68"/>
      <c r="DH29" s="68"/>
      <c r="DI29" s="68"/>
      <c r="DJ29" s="68"/>
      <c r="DK29" s="68"/>
      <c r="DL29" s="68"/>
      <c r="DM29" s="68"/>
      <c r="DN29" s="68"/>
      <c r="DO29" s="68"/>
      <c r="DP29" s="4"/>
      <c r="DQ29" s="68" t="str">
        <f>IF(TITLE_NUMBER_PR_CHANGE="",IF(TITLE_NUMBER_PR="","",TITLE_NUMBER_PR),TITLE_NUMBER_PR_CHANGE)</f>
        <v>4435</v>
      </c>
      <c r="DR29" s="68"/>
      <c r="DS29" s="68"/>
      <c r="DT29" s="68"/>
      <c r="DU29" s="68"/>
      <c r="DV29" s="68"/>
      <c r="DW29" s="68"/>
      <c r="DX29" s="68"/>
      <c r="DY29" s="68"/>
      <c r="DZ29" s="68"/>
      <c r="EA29" s="4"/>
      <c r="EB29" s="68" t="str">
        <f>IF(TITLE_NUMBER_PR_CHANGE="",IF(TITLE_NUMBER_PR="","",TITLE_NUMBER_PR),TITLE_NUMBER_PR_CHANGE)</f>
        <v>4435</v>
      </c>
      <c r="EC29" s="68"/>
      <c r="ED29" s="68"/>
      <c r="EE29" s="68"/>
      <c r="EF29" s="68"/>
      <c r="EG29" s="68"/>
      <c r="EH29" s="68"/>
      <c r="EI29" s="68"/>
      <c r="EJ29" s="68"/>
      <c r="EK29" s="68"/>
      <c r="EL29" s="4"/>
      <c r="EM29" s="4"/>
      <c r="EN29" s="186"/>
      <c r="EO29" s="5"/>
      <c r="EP29" s="5"/>
      <c r="EQ29" s="5"/>
      <c r="ER29" s="5"/>
      <c r="ES29" s="5"/>
      <c r="ET29" s="183">
        <v>0</v>
      </c>
    </row>
    <row r="30" spans="1:150" s="183" customFormat="1" ht="18.75" hidden="1" customHeight="1">
      <c r="A30" s="177"/>
      <c r="B30" s="177"/>
      <c r="C30" s="177"/>
      <c r="D30" s="177"/>
      <c r="E30" s="177"/>
      <c r="F30" s="177"/>
      <c r="G30" s="177"/>
      <c r="H30" s="177"/>
      <c r="I30" s="177"/>
      <c r="J30" s="177"/>
      <c r="K30" s="177"/>
      <c r="L30" s="108"/>
      <c r="M30" s="177"/>
      <c r="N30" s="177"/>
      <c r="O30" s="177"/>
      <c r="S30" s="184" t="s">
        <v>104</v>
      </c>
      <c r="T30" s="184"/>
      <c r="U30" s="185"/>
      <c r="V30" s="68" t="str">
        <f>IF(TITLE_IST_PUB_CHANGE="",IF(TITLE_IST_PUB="","",TITLE_IST_PUB),TITLE_IST_PUB_CHANGE)</f>
        <v/>
      </c>
      <c r="W30" s="68"/>
      <c r="X30" s="68"/>
      <c r="Y30" s="68"/>
      <c r="Z30" s="68"/>
      <c r="AA30" s="68"/>
      <c r="AB30" s="68"/>
      <c r="AC30" s="68"/>
      <c r="AD30" s="68"/>
      <c r="AE30" s="68"/>
      <c r="AF30" s="4"/>
      <c r="AG30" s="68" t="str">
        <f>IF(TITLE_IST_PUB_CHANGE="",IF(TITLE_IST_PUB="","",TITLE_IST_PUB),TITLE_IST_PUB_CHANGE)</f>
        <v/>
      </c>
      <c r="AH30" s="68"/>
      <c r="AI30" s="68"/>
      <c r="AJ30" s="68"/>
      <c r="AK30" s="68"/>
      <c r="AL30" s="68"/>
      <c r="AM30" s="68"/>
      <c r="AN30" s="68"/>
      <c r="AO30" s="68"/>
      <c r="AP30" s="68"/>
      <c r="AQ30" s="4"/>
      <c r="AR30" s="68" t="str">
        <f>IF(TITLE_IST_PUB_CHANGE="",IF(TITLE_IST_PUB="","",TITLE_IST_PUB),TITLE_IST_PUB_CHANGE)</f>
        <v/>
      </c>
      <c r="AS30" s="68"/>
      <c r="AT30" s="68"/>
      <c r="AU30" s="68"/>
      <c r="AV30" s="68"/>
      <c r="AW30" s="68"/>
      <c r="AX30" s="68"/>
      <c r="AY30" s="68"/>
      <c r="AZ30" s="68"/>
      <c r="BA30" s="68"/>
      <c r="BB30" s="4"/>
      <c r="BC30" s="68" t="str">
        <f>IF(TITLE_IST_PUB_CHANGE="",IF(TITLE_IST_PUB="","",TITLE_IST_PUB),TITLE_IST_PUB_CHANGE)</f>
        <v/>
      </c>
      <c r="BD30" s="68"/>
      <c r="BE30" s="68"/>
      <c r="BF30" s="68"/>
      <c r="BG30" s="68"/>
      <c r="BH30" s="68"/>
      <c r="BI30" s="68"/>
      <c r="BJ30" s="68"/>
      <c r="BK30" s="68"/>
      <c r="BL30" s="68"/>
      <c r="BM30" s="4"/>
      <c r="BN30" s="68" t="str">
        <f>IF(TITLE_IST_PUB_CHANGE="",IF(TITLE_IST_PUB="","",TITLE_IST_PUB),TITLE_IST_PUB_CHANGE)</f>
        <v/>
      </c>
      <c r="BO30" s="68"/>
      <c r="BP30" s="68"/>
      <c r="BQ30" s="68"/>
      <c r="BR30" s="68"/>
      <c r="BS30" s="68"/>
      <c r="BT30" s="68"/>
      <c r="BU30" s="68"/>
      <c r="BV30" s="68"/>
      <c r="BW30" s="68"/>
      <c r="BX30" s="4"/>
      <c r="BY30" s="68" t="str">
        <f>IF(TITLE_IST_PUB_CHANGE="",IF(TITLE_IST_PUB="","",TITLE_IST_PUB),TITLE_IST_PUB_CHANGE)</f>
        <v/>
      </c>
      <c r="BZ30" s="68"/>
      <c r="CA30" s="68"/>
      <c r="CB30" s="68"/>
      <c r="CC30" s="68"/>
      <c r="CD30" s="68"/>
      <c r="CE30" s="68"/>
      <c r="CF30" s="68"/>
      <c r="CG30" s="68"/>
      <c r="CH30" s="68"/>
      <c r="CI30" s="4"/>
      <c r="CJ30" s="68" t="str">
        <f>IF(TITLE_IST_PUB_CHANGE="",IF(TITLE_IST_PUB="","",TITLE_IST_PUB),TITLE_IST_PUB_CHANGE)</f>
        <v/>
      </c>
      <c r="CK30" s="68"/>
      <c r="CL30" s="68"/>
      <c r="CM30" s="68"/>
      <c r="CN30" s="68"/>
      <c r="CO30" s="68"/>
      <c r="CP30" s="68"/>
      <c r="CQ30" s="68"/>
      <c r="CR30" s="68"/>
      <c r="CS30" s="68"/>
      <c r="CT30" s="4"/>
      <c r="CU30" s="68" t="str">
        <f>IF(TITLE_IST_PUB_CHANGE="",IF(TITLE_IST_PUB="","",TITLE_IST_PUB),TITLE_IST_PUB_CHANGE)</f>
        <v/>
      </c>
      <c r="CV30" s="68"/>
      <c r="CW30" s="68"/>
      <c r="CX30" s="68"/>
      <c r="CY30" s="68"/>
      <c r="CZ30" s="68"/>
      <c r="DA30" s="68"/>
      <c r="DB30" s="68"/>
      <c r="DC30" s="68"/>
      <c r="DD30" s="68"/>
      <c r="DE30" s="4"/>
      <c r="DF30" s="68" t="str">
        <f>IF(TITLE_IST_PUB_CHANGE="",IF(TITLE_IST_PUB="","",TITLE_IST_PUB),TITLE_IST_PUB_CHANGE)</f>
        <v/>
      </c>
      <c r="DG30" s="68"/>
      <c r="DH30" s="68"/>
      <c r="DI30" s="68"/>
      <c r="DJ30" s="68"/>
      <c r="DK30" s="68"/>
      <c r="DL30" s="68"/>
      <c r="DM30" s="68"/>
      <c r="DN30" s="68"/>
      <c r="DO30" s="68"/>
      <c r="DP30" s="4"/>
      <c r="DQ30" s="68" t="str">
        <f>IF(TITLE_IST_PUB_CHANGE="",IF(TITLE_IST_PUB="","",TITLE_IST_PUB),TITLE_IST_PUB_CHANGE)</f>
        <v/>
      </c>
      <c r="DR30" s="68"/>
      <c r="DS30" s="68"/>
      <c r="DT30" s="68"/>
      <c r="DU30" s="68"/>
      <c r="DV30" s="68"/>
      <c r="DW30" s="68"/>
      <c r="DX30" s="68"/>
      <c r="DY30" s="68"/>
      <c r="DZ30" s="68"/>
      <c r="EA30" s="4"/>
      <c r="EB30" s="68" t="str">
        <f>IF(TITLE_IST_PUB_CHANGE="",IF(TITLE_IST_PUB="","",TITLE_IST_PUB),TITLE_IST_PUB_CHANGE)</f>
        <v/>
      </c>
      <c r="EC30" s="68"/>
      <c r="ED30" s="68"/>
      <c r="EE30" s="68"/>
      <c r="EF30" s="68"/>
      <c r="EG30" s="68"/>
      <c r="EH30" s="68"/>
      <c r="EI30" s="68"/>
      <c r="EJ30" s="68"/>
      <c r="EK30" s="68"/>
      <c r="EL30" s="4"/>
      <c r="EM30" s="4"/>
      <c r="EN30" s="186"/>
      <c r="EO30" s="5"/>
      <c r="EP30" s="5"/>
      <c r="EQ30" s="5"/>
      <c r="ER30" s="5"/>
      <c r="ES30" s="5"/>
      <c r="ET30" s="183">
        <v>0</v>
      </c>
    </row>
    <row r="31" spans="1:150" ht="14.25" customHeight="1">
      <c r="Q31" s="14"/>
      <c r="R31" s="14"/>
      <c r="S31" s="178"/>
      <c r="T31" s="15"/>
      <c r="U31" s="1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T31" s="4">
        <v>0</v>
      </c>
    </row>
    <row r="32" spans="1:150" s="183" customFormat="1" ht="18.75" customHeight="1">
      <c r="A32" s="177"/>
      <c r="B32" s="177"/>
      <c r="C32" s="177"/>
      <c r="D32" s="177"/>
      <c r="E32" s="177"/>
      <c r="F32" s="177"/>
      <c r="G32" s="177"/>
      <c r="H32" s="177"/>
      <c r="I32" s="177"/>
      <c r="J32" s="177"/>
      <c r="K32" s="177"/>
      <c r="L32" s="108"/>
      <c r="M32" s="177"/>
      <c r="N32" s="177"/>
      <c r="O32" s="177"/>
      <c r="S32" s="184" t="s">
        <v>105</v>
      </c>
      <c r="T32" s="184"/>
      <c r="U32" s="185"/>
      <c r="V32" s="67">
        <f>IF(TITLE_DATE_PR_CHANGE="",IF(TITLE_DATE_PR="","",TITLE_DATE_PR),TITLE_DATE_PR_CHANGE)</f>
        <v>45409.457291666666</v>
      </c>
      <c r="W32" s="67"/>
      <c r="X32" s="67"/>
      <c r="Y32" s="67"/>
      <c r="Z32" s="67"/>
      <c r="AA32" s="67"/>
      <c r="AB32" s="67"/>
      <c r="AC32" s="67"/>
      <c r="AD32" s="67"/>
      <c r="AE32" s="67"/>
      <c r="AF32" s="4"/>
      <c r="AG32" s="67">
        <f>IF(TITLE_DATE_PR_CHANGE="",IF(TITLE_DATE_PR="","",TITLE_DATE_PR),TITLE_DATE_PR_CHANGE)</f>
        <v>45409.457291666666</v>
      </c>
      <c r="AH32" s="67"/>
      <c r="AI32" s="67"/>
      <c r="AJ32" s="67"/>
      <c r="AK32" s="67"/>
      <c r="AL32" s="67"/>
      <c r="AM32" s="67"/>
      <c r="AN32" s="67"/>
      <c r="AO32" s="67"/>
      <c r="AP32" s="67"/>
      <c r="AQ32" s="4"/>
      <c r="AR32" s="67">
        <f>IF(TITLE_DATE_PR_CHANGE="",IF(TITLE_DATE_PR="","",TITLE_DATE_PR),TITLE_DATE_PR_CHANGE)</f>
        <v>45409.457291666666</v>
      </c>
      <c r="AS32" s="67"/>
      <c r="AT32" s="67"/>
      <c r="AU32" s="67"/>
      <c r="AV32" s="67"/>
      <c r="AW32" s="67"/>
      <c r="AX32" s="67"/>
      <c r="AY32" s="67"/>
      <c r="AZ32" s="67"/>
      <c r="BA32" s="67"/>
      <c r="BB32" s="4"/>
      <c r="BC32" s="67">
        <f>IF(TITLE_DATE_PR_CHANGE="",IF(TITLE_DATE_PR="","",TITLE_DATE_PR),TITLE_DATE_PR_CHANGE)</f>
        <v>45409.457291666666</v>
      </c>
      <c r="BD32" s="67"/>
      <c r="BE32" s="67"/>
      <c r="BF32" s="67"/>
      <c r="BG32" s="67"/>
      <c r="BH32" s="67"/>
      <c r="BI32" s="67"/>
      <c r="BJ32" s="67"/>
      <c r="BK32" s="67"/>
      <c r="BL32" s="67"/>
      <c r="BM32" s="4"/>
      <c r="BN32" s="67">
        <f>IF(TITLE_DATE_PR_CHANGE="",IF(TITLE_DATE_PR="","",TITLE_DATE_PR),TITLE_DATE_PR_CHANGE)</f>
        <v>45409.457291666666</v>
      </c>
      <c r="BO32" s="67"/>
      <c r="BP32" s="67"/>
      <c r="BQ32" s="67"/>
      <c r="BR32" s="67"/>
      <c r="BS32" s="67"/>
      <c r="BT32" s="67"/>
      <c r="BU32" s="67"/>
      <c r="BV32" s="67"/>
      <c r="BW32" s="67"/>
      <c r="BX32" s="4"/>
      <c r="BY32" s="67">
        <f>IF(TITLE_DATE_PR_CHANGE="",IF(TITLE_DATE_PR="","",TITLE_DATE_PR),TITLE_DATE_PR_CHANGE)</f>
        <v>45409.457291666666</v>
      </c>
      <c r="BZ32" s="67"/>
      <c r="CA32" s="67"/>
      <c r="CB32" s="67"/>
      <c r="CC32" s="67"/>
      <c r="CD32" s="67"/>
      <c r="CE32" s="67"/>
      <c r="CF32" s="67"/>
      <c r="CG32" s="67"/>
      <c r="CH32" s="67"/>
      <c r="CI32" s="4"/>
      <c r="CJ32" s="67">
        <f>IF(TITLE_DATE_PR_CHANGE="",IF(TITLE_DATE_PR="","",TITLE_DATE_PR),TITLE_DATE_PR_CHANGE)</f>
        <v>45409.457291666666</v>
      </c>
      <c r="CK32" s="67"/>
      <c r="CL32" s="67"/>
      <c r="CM32" s="67"/>
      <c r="CN32" s="67"/>
      <c r="CO32" s="67"/>
      <c r="CP32" s="67"/>
      <c r="CQ32" s="67"/>
      <c r="CR32" s="67"/>
      <c r="CS32" s="67"/>
      <c r="CT32" s="4"/>
      <c r="CU32" s="67">
        <f>IF(TITLE_DATE_PR_CHANGE="",IF(TITLE_DATE_PR="","",TITLE_DATE_PR),TITLE_DATE_PR_CHANGE)</f>
        <v>45409.457291666666</v>
      </c>
      <c r="CV32" s="67"/>
      <c r="CW32" s="67"/>
      <c r="CX32" s="67"/>
      <c r="CY32" s="67"/>
      <c r="CZ32" s="67"/>
      <c r="DA32" s="67"/>
      <c r="DB32" s="67"/>
      <c r="DC32" s="67"/>
      <c r="DD32" s="67"/>
      <c r="DE32" s="4"/>
      <c r="DF32" s="67">
        <f>IF(TITLE_DATE_PR_CHANGE="",IF(TITLE_DATE_PR="","",TITLE_DATE_PR),TITLE_DATE_PR_CHANGE)</f>
        <v>45409.457291666666</v>
      </c>
      <c r="DG32" s="67"/>
      <c r="DH32" s="67"/>
      <c r="DI32" s="67"/>
      <c r="DJ32" s="67"/>
      <c r="DK32" s="67"/>
      <c r="DL32" s="67"/>
      <c r="DM32" s="67"/>
      <c r="DN32" s="67"/>
      <c r="DO32" s="67"/>
      <c r="DP32" s="4"/>
      <c r="DQ32" s="67">
        <f>IF(TITLE_DATE_PR_CHANGE="",IF(TITLE_DATE_PR="","",TITLE_DATE_PR),TITLE_DATE_PR_CHANGE)</f>
        <v>45409.457291666666</v>
      </c>
      <c r="DR32" s="67"/>
      <c r="DS32" s="67"/>
      <c r="DT32" s="67"/>
      <c r="DU32" s="67"/>
      <c r="DV32" s="67"/>
      <c r="DW32" s="67"/>
      <c r="DX32" s="67"/>
      <c r="DY32" s="67"/>
      <c r="DZ32" s="67"/>
      <c r="EA32" s="4"/>
      <c r="EB32" s="67">
        <f>IF(TITLE_DATE_PR_CHANGE="",IF(TITLE_DATE_PR="","",TITLE_DATE_PR),TITLE_DATE_PR_CHANGE)</f>
        <v>45409.457291666666</v>
      </c>
      <c r="EC32" s="67"/>
      <c r="ED32" s="67"/>
      <c r="EE32" s="67"/>
      <c r="EF32" s="67"/>
      <c r="EG32" s="67"/>
      <c r="EH32" s="67"/>
      <c r="EI32" s="67"/>
      <c r="EJ32" s="67"/>
      <c r="EK32" s="67"/>
      <c r="EL32" s="4"/>
      <c r="EM32" s="4"/>
      <c r="EN32" s="186"/>
      <c r="EO32" s="5"/>
      <c r="EP32" s="5"/>
      <c r="EQ32" s="5"/>
      <c r="ER32" s="5"/>
      <c r="ES32" s="5"/>
      <c r="ET32" s="183">
        <v>0</v>
      </c>
    </row>
    <row r="33" spans="1:150" s="183" customFormat="1" ht="18.75" customHeight="1">
      <c r="A33" s="177"/>
      <c r="B33" s="177"/>
      <c r="C33" s="177"/>
      <c r="D33" s="177"/>
      <c r="E33" s="177"/>
      <c r="F33" s="177"/>
      <c r="G33" s="177"/>
      <c r="H33" s="177"/>
      <c r="I33" s="177"/>
      <c r="J33" s="177"/>
      <c r="K33" s="177"/>
      <c r="L33" s="108"/>
      <c r="M33" s="177"/>
      <c r="N33" s="177"/>
      <c r="O33" s="177"/>
      <c r="S33" s="184" t="s">
        <v>106</v>
      </c>
      <c r="T33" s="184"/>
      <c r="U33" s="185"/>
      <c r="V33" s="68" t="str">
        <f>IF(TITLE_NUMBER_PR_CHANGE="",IF(TITLE_NUMBER_PR="","",TITLE_NUMBER_PR),TITLE_NUMBER_PR_CHANGE)</f>
        <v>4435</v>
      </c>
      <c r="W33" s="68"/>
      <c r="X33" s="68"/>
      <c r="Y33" s="68"/>
      <c r="Z33" s="68"/>
      <c r="AA33" s="68"/>
      <c r="AB33" s="68"/>
      <c r="AC33" s="68"/>
      <c r="AD33" s="68"/>
      <c r="AE33" s="68"/>
      <c r="AF33" s="4"/>
      <c r="AG33" s="68" t="str">
        <f>IF(TITLE_NUMBER_PR_CHANGE="",IF(TITLE_NUMBER_PR="","",TITLE_NUMBER_PR),TITLE_NUMBER_PR_CHANGE)</f>
        <v>4435</v>
      </c>
      <c r="AH33" s="68"/>
      <c r="AI33" s="68"/>
      <c r="AJ33" s="68"/>
      <c r="AK33" s="68"/>
      <c r="AL33" s="68"/>
      <c r="AM33" s="68"/>
      <c r="AN33" s="68"/>
      <c r="AO33" s="68"/>
      <c r="AP33" s="68"/>
      <c r="AQ33" s="4"/>
      <c r="AR33" s="68" t="str">
        <f>IF(TITLE_NUMBER_PR_CHANGE="",IF(TITLE_NUMBER_PR="","",TITLE_NUMBER_PR),TITLE_NUMBER_PR_CHANGE)</f>
        <v>4435</v>
      </c>
      <c r="AS33" s="68"/>
      <c r="AT33" s="68"/>
      <c r="AU33" s="68"/>
      <c r="AV33" s="68"/>
      <c r="AW33" s="68"/>
      <c r="AX33" s="68"/>
      <c r="AY33" s="68"/>
      <c r="AZ33" s="68"/>
      <c r="BA33" s="68"/>
      <c r="BB33" s="4"/>
      <c r="BC33" s="68" t="str">
        <f>IF(TITLE_NUMBER_PR_CHANGE="",IF(TITLE_NUMBER_PR="","",TITLE_NUMBER_PR),TITLE_NUMBER_PR_CHANGE)</f>
        <v>4435</v>
      </c>
      <c r="BD33" s="68"/>
      <c r="BE33" s="68"/>
      <c r="BF33" s="68"/>
      <c r="BG33" s="68"/>
      <c r="BH33" s="68"/>
      <c r="BI33" s="68"/>
      <c r="BJ33" s="68"/>
      <c r="BK33" s="68"/>
      <c r="BL33" s="68"/>
      <c r="BM33" s="4"/>
      <c r="BN33" s="68" t="str">
        <f>IF(TITLE_NUMBER_PR_CHANGE="",IF(TITLE_NUMBER_PR="","",TITLE_NUMBER_PR),TITLE_NUMBER_PR_CHANGE)</f>
        <v>4435</v>
      </c>
      <c r="BO33" s="68"/>
      <c r="BP33" s="68"/>
      <c r="BQ33" s="68"/>
      <c r="BR33" s="68"/>
      <c r="BS33" s="68"/>
      <c r="BT33" s="68"/>
      <c r="BU33" s="68"/>
      <c r="BV33" s="68"/>
      <c r="BW33" s="68"/>
      <c r="BX33" s="4"/>
      <c r="BY33" s="68" t="str">
        <f>IF(TITLE_NUMBER_PR_CHANGE="",IF(TITLE_NUMBER_PR="","",TITLE_NUMBER_PR),TITLE_NUMBER_PR_CHANGE)</f>
        <v>4435</v>
      </c>
      <c r="BZ33" s="68"/>
      <c r="CA33" s="68"/>
      <c r="CB33" s="68"/>
      <c r="CC33" s="68"/>
      <c r="CD33" s="68"/>
      <c r="CE33" s="68"/>
      <c r="CF33" s="68"/>
      <c r="CG33" s="68"/>
      <c r="CH33" s="68"/>
      <c r="CI33" s="4"/>
      <c r="CJ33" s="68" t="str">
        <f>IF(TITLE_NUMBER_PR_CHANGE="",IF(TITLE_NUMBER_PR="","",TITLE_NUMBER_PR),TITLE_NUMBER_PR_CHANGE)</f>
        <v>4435</v>
      </c>
      <c r="CK33" s="68"/>
      <c r="CL33" s="68"/>
      <c r="CM33" s="68"/>
      <c r="CN33" s="68"/>
      <c r="CO33" s="68"/>
      <c r="CP33" s="68"/>
      <c r="CQ33" s="68"/>
      <c r="CR33" s="68"/>
      <c r="CS33" s="68"/>
      <c r="CT33" s="4"/>
      <c r="CU33" s="68" t="str">
        <f>IF(TITLE_NUMBER_PR_CHANGE="",IF(TITLE_NUMBER_PR="","",TITLE_NUMBER_PR),TITLE_NUMBER_PR_CHANGE)</f>
        <v>4435</v>
      </c>
      <c r="CV33" s="68"/>
      <c r="CW33" s="68"/>
      <c r="CX33" s="68"/>
      <c r="CY33" s="68"/>
      <c r="CZ33" s="68"/>
      <c r="DA33" s="68"/>
      <c r="DB33" s="68"/>
      <c r="DC33" s="68"/>
      <c r="DD33" s="68"/>
      <c r="DE33" s="4"/>
      <c r="DF33" s="68" t="str">
        <f>IF(TITLE_NUMBER_PR_CHANGE="",IF(TITLE_NUMBER_PR="","",TITLE_NUMBER_PR),TITLE_NUMBER_PR_CHANGE)</f>
        <v>4435</v>
      </c>
      <c r="DG33" s="68"/>
      <c r="DH33" s="68"/>
      <c r="DI33" s="68"/>
      <c r="DJ33" s="68"/>
      <c r="DK33" s="68"/>
      <c r="DL33" s="68"/>
      <c r="DM33" s="68"/>
      <c r="DN33" s="68"/>
      <c r="DO33" s="68"/>
      <c r="DP33" s="4"/>
      <c r="DQ33" s="68" t="str">
        <f>IF(TITLE_NUMBER_PR_CHANGE="",IF(TITLE_NUMBER_PR="","",TITLE_NUMBER_PR),TITLE_NUMBER_PR_CHANGE)</f>
        <v>4435</v>
      </c>
      <c r="DR33" s="68"/>
      <c r="DS33" s="68"/>
      <c r="DT33" s="68"/>
      <c r="DU33" s="68"/>
      <c r="DV33" s="68"/>
      <c r="DW33" s="68"/>
      <c r="DX33" s="68"/>
      <c r="DY33" s="68"/>
      <c r="DZ33" s="68"/>
      <c r="EA33" s="4"/>
      <c r="EB33" s="68" t="str">
        <f>IF(TITLE_NUMBER_PR_CHANGE="",IF(TITLE_NUMBER_PR="","",TITLE_NUMBER_PR),TITLE_NUMBER_PR_CHANGE)</f>
        <v>4435</v>
      </c>
      <c r="EC33" s="68"/>
      <c r="ED33" s="68"/>
      <c r="EE33" s="68"/>
      <c r="EF33" s="68"/>
      <c r="EG33" s="68"/>
      <c r="EH33" s="68"/>
      <c r="EI33" s="68"/>
      <c r="EJ33" s="68"/>
      <c r="EK33" s="68"/>
      <c r="EL33" s="4"/>
      <c r="EM33" s="4"/>
      <c r="EN33" s="186"/>
      <c r="EO33" s="5"/>
      <c r="EP33" s="5"/>
      <c r="EQ33" s="5"/>
      <c r="ER33" s="5"/>
      <c r="ES33" s="5"/>
      <c r="ET33" s="183">
        <v>0</v>
      </c>
    </row>
    <row r="34" spans="1:150" s="183" customFormat="1" ht="1.1499999999999999" customHeight="1">
      <c r="A34" s="177"/>
      <c r="B34" s="177"/>
      <c r="C34" s="177"/>
      <c r="D34" s="177"/>
      <c r="E34" s="177"/>
      <c r="F34" s="177"/>
      <c r="G34" s="177"/>
      <c r="H34" s="177"/>
      <c r="I34" s="177"/>
      <c r="J34" s="177"/>
      <c r="K34" s="177"/>
      <c r="L34" s="108"/>
      <c r="M34" s="177"/>
      <c r="N34" s="177"/>
      <c r="O34" s="177"/>
      <c r="S34" s="4"/>
      <c r="T34" s="4"/>
      <c r="U34" s="187"/>
      <c r="V34" s="4"/>
      <c r="W34" s="4"/>
      <c r="X34" s="4"/>
      <c r="Y34" s="4"/>
      <c r="Z34" s="4"/>
      <c r="AA34" s="4"/>
      <c r="AB34" s="4"/>
      <c r="AC34" s="4"/>
      <c r="AD34" s="4"/>
      <c r="AE34" s="4"/>
      <c r="AF34" s="51" t="s">
        <v>107</v>
      </c>
      <c r="AG34" s="4"/>
      <c r="AH34" s="4"/>
      <c r="AI34" s="4"/>
      <c r="AJ34" s="4"/>
      <c r="AK34" s="4"/>
      <c r="AL34" s="4"/>
      <c r="AM34" s="4"/>
      <c r="AN34" s="4"/>
      <c r="AO34" s="4"/>
      <c r="AP34" s="4"/>
      <c r="AQ34" s="51" t="s">
        <v>107</v>
      </c>
      <c r="AR34" s="4"/>
      <c r="AS34" s="4"/>
      <c r="AT34" s="4"/>
      <c r="AU34" s="4"/>
      <c r="AV34" s="4"/>
      <c r="AW34" s="4"/>
      <c r="AX34" s="4"/>
      <c r="AY34" s="4"/>
      <c r="AZ34" s="4"/>
      <c r="BA34" s="4"/>
      <c r="BB34" s="51" t="s">
        <v>107</v>
      </c>
      <c r="BC34" s="4"/>
      <c r="BD34" s="4"/>
      <c r="BE34" s="4"/>
      <c r="BF34" s="4"/>
      <c r="BG34" s="4"/>
      <c r="BH34" s="4"/>
      <c r="BI34" s="4"/>
      <c r="BJ34" s="4"/>
      <c r="BK34" s="4"/>
      <c r="BL34" s="4"/>
      <c r="BM34" s="51" t="s">
        <v>107</v>
      </c>
      <c r="BN34" s="4"/>
      <c r="BO34" s="4"/>
      <c r="BP34" s="4"/>
      <c r="BQ34" s="4"/>
      <c r="BR34" s="4"/>
      <c r="BS34" s="4"/>
      <c r="BT34" s="4"/>
      <c r="BU34" s="4"/>
      <c r="BV34" s="4"/>
      <c r="BW34" s="4"/>
      <c r="BX34" s="51" t="s">
        <v>107</v>
      </c>
      <c r="BY34" s="4"/>
      <c r="BZ34" s="4"/>
      <c r="CA34" s="4"/>
      <c r="CB34" s="4"/>
      <c r="CC34" s="4"/>
      <c r="CD34" s="4"/>
      <c r="CE34" s="4"/>
      <c r="CF34" s="4"/>
      <c r="CG34" s="4"/>
      <c r="CH34" s="4"/>
      <c r="CI34" s="51" t="s">
        <v>107</v>
      </c>
      <c r="CJ34" s="4"/>
      <c r="CK34" s="4"/>
      <c r="CL34" s="4"/>
      <c r="CM34" s="4"/>
      <c r="CN34" s="4"/>
      <c r="CO34" s="4"/>
      <c r="CP34" s="4"/>
      <c r="CQ34" s="4"/>
      <c r="CR34" s="4"/>
      <c r="CS34" s="4"/>
      <c r="CT34" s="51" t="s">
        <v>107</v>
      </c>
      <c r="CU34" s="4"/>
      <c r="CV34" s="4"/>
      <c r="CW34" s="4"/>
      <c r="CX34" s="4"/>
      <c r="CY34" s="4"/>
      <c r="CZ34" s="4"/>
      <c r="DA34" s="4"/>
      <c r="DB34" s="4"/>
      <c r="DC34" s="4"/>
      <c r="DD34" s="4"/>
      <c r="DE34" s="51" t="s">
        <v>107</v>
      </c>
      <c r="DF34" s="4"/>
      <c r="DG34" s="4"/>
      <c r="DH34" s="4"/>
      <c r="DI34" s="4"/>
      <c r="DJ34" s="4"/>
      <c r="DK34" s="4"/>
      <c r="DL34" s="4"/>
      <c r="DM34" s="4"/>
      <c r="DN34" s="4"/>
      <c r="DO34" s="4"/>
      <c r="DP34" s="51" t="s">
        <v>107</v>
      </c>
      <c r="DQ34" s="4"/>
      <c r="DR34" s="4"/>
      <c r="DS34" s="4"/>
      <c r="DT34" s="4"/>
      <c r="DU34" s="4"/>
      <c r="DV34" s="4"/>
      <c r="DW34" s="4"/>
      <c r="DX34" s="4"/>
      <c r="DY34" s="4"/>
      <c r="DZ34" s="4"/>
      <c r="EA34" s="51" t="s">
        <v>107</v>
      </c>
      <c r="EB34" s="4"/>
      <c r="EC34" s="4"/>
      <c r="ED34" s="4"/>
      <c r="EE34" s="4"/>
      <c r="EF34" s="4"/>
      <c r="EG34" s="4"/>
      <c r="EH34" s="4"/>
      <c r="EI34" s="4"/>
      <c r="EJ34" s="4"/>
      <c r="EK34" s="4"/>
      <c r="EL34" s="51" t="s">
        <v>107</v>
      </c>
      <c r="EO34" s="5"/>
      <c r="EP34" s="5"/>
      <c r="EQ34" s="5"/>
      <c r="ER34" s="5"/>
      <c r="ES34" s="5"/>
      <c r="ET34" s="183">
        <v>1</v>
      </c>
    </row>
    <row r="35" spans="1:150" ht="14.65" customHeight="1">
      <c r="Q35" s="14"/>
      <c r="R35" s="14"/>
      <c r="S35" s="178"/>
      <c r="T35" s="15"/>
      <c r="U35" s="188"/>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t="s">
        <v>1</v>
      </c>
      <c r="AS35" s="189"/>
      <c r="AT35" s="189"/>
      <c r="AU35" s="189"/>
      <c r="AV35" s="189"/>
      <c r="AW35" s="189"/>
      <c r="AX35" s="189"/>
      <c r="AY35" s="189"/>
      <c r="AZ35" s="189"/>
      <c r="BA35" s="189"/>
      <c r="BB35" s="189"/>
      <c r="BC35" s="189" t="s">
        <v>1</v>
      </c>
      <c r="BD35" s="189"/>
      <c r="BE35" s="189"/>
      <c r="BF35" s="189"/>
      <c r="BG35" s="189"/>
      <c r="BH35" s="189"/>
      <c r="BI35" s="189"/>
      <c r="BJ35" s="189"/>
      <c r="BK35" s="189"/>
      <c r="BL35" s="189"/>
      <c r="BM35" s="189"/>
      <c r="BN35" s="189" t="s">
        <v>1</v>
      </c>
      <c r="BO35" s="189"/>
      <c r="BP35" s="189"/>
      <c r="BQ35" s="189"/>
      <c r="BR35" s="189"/>
      <c r="BS35" s="189"/>
      <c r="BT35" s="189"/>
      <c r="BU35" s="189"/>
      <c r="BV35" s="189"/>
      <c r="BW35" s="189"/>
      <c r="BX35" s="189"/>
      <c r="BY35" s="189" t="s">
        <v>1</v>
      </c>
      <c r="BZ35" s="189"/>
      <c r="CA35" s="189"/>
      <c r="CB35" s="189"/>
      <c r="CC35" s="189"/>
      <c r="CD35" s="189"/>
      <c r="CE35" s="189"/>
      <c r="CF35" s="189"/>
      <c r="CG35" s="189"/>
      <c r="CH35" s="189"/>
      <c r="CI35" s="189"/>
      <c r="CJ35" s="189" t="s">
        <v>1</v>
      </c>
      <c r="CK35" s="189"/>
      <c r="CL35" s="189"/>
      <c r="CM35" s="189"/>
      <c r="CN35" s="189"/>
      <c r="CO35" s="189"/>
      <c r="CP35" s="189"/>
      <c r="CQ35" s="189"/>
      <c r="CR35" s="189"/>
      <c r="CS35" s="189"/>
      <c r="CT35" s="189"/>
      <c r="CU35" s="189" t="s">
        <v>1</v>
      </c>
      <c r="CV35" s="189"/>
      <c r="CW35" s="189"/>
      <c r="CX35" s="189"/>
      <c r="CY35" s="189"/>
      <c r="CZ35" s="189"/>
      <c r="DA35" s="189"/>
      <c r="DB35" s="189"/>
      <c r="DC35" s="189"/>
      <c r="DD35" s="189"/>
      <c r="DE35" s="189"/>
      <c r="DF35" s="189" t="s">
        <v>1</v>
      </c>
      <c r="DG35" s="189"/>
      <c r="DH35" s="189"/>
      <c r="DI35" s="189"/>
      <c r="DJ35" s="189"/>
      <c r="DK35" s="189"/>
      <c r="DL35" s="189"/>
      <c r="DM35" s="189"/>
      <c r="DN35" s="189"/>
      <c r="DO35" s="189"/>
      <c r="DP35" s="189"/>
      <c r="DQ35" s="189" t="s">
        <v>1</v>
      </c>
      <c r="DR35" s="189"/>
      <c r="DS35" s="189"/>
      <c r="DT35" s="189"/>
      <c r="DU35" s="189"/>
      <c r="DV35" s="189"/>
      <c r="DW35" s="189"/>
      <c r="DX35" s="189"/>
      <c r="DY35" s="189"/>
      <c r="DZ35" s="189"/>
      <c r="EA35" s="189"/>
      <c r="EB35" s="189" t="s">
        <v>1</v>
      </c>
      <c r="EC35" s="189"/>
      <c r="ED35" s="189"/>
      <c r="EE35" s="189"/>
      <c r="EF35" s="189"/>
      <c r="EG35" s="189"/>
      <c r="EH35" s="189"/>
      <c r="EI35" s="189"/>
      <c r="EJ35" s="189"/>
      <c r="EK35" s="189"/>
      <c r="EL35" s="189"/>
      <c r="ET35" s="4">
        <v>14</v>
      </c>
    </row>
    <row r="36" spans="1:150" ht="15" customHeight="1">
      <c r="Q36" s="14"/>
      <c r="R36" s="14"/>
      <c r="S36" s="190" t="s">
        <v>2</v>
      </c>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t="s">
        <v>2</v>
      </c>
      <c r="AS36" s="190"/>
      <c r="AT36" s="190"/>
      <c r="AU36" s="190"/>
      <c r="AV36" s="190"/>
      <c r="AW36" s="190"/>
      <c r="AX36" s="190"/>
      <c r="AY36" s="190"/>
      <c r="AZ36" s="190"/>
      <c r="BA36" s="190"/>
      <c r="BB36" s="190"/>
      <c r="BC36" s="190" t="s">
        <v>2</v>
      </c>
      <c r="BD36" s="190"/>
      <c r="BE36" s="190"/>
      <c r="BF36" s="190"/>
      <c r="BG36" s="190"/>
      <c r="BH36" s="190"/>
      <c r="BI36" s="190"/>
      <c r="BJ36" s="190"/>
      <c r="BK36" s="190"/>
      <c r="BL36" s="190"/>
      <c r="BM36" s="190"/>
      <c r="BN36" s="190" t="s">
        <v>2</v>
      </c>
      <c r="BO36" s="190"/>
      <c r="BP36" s="190"/>
      <c r="BQ36" s="190"/>
      <c r="BR36" s="190"/>
      <c r="BS36" s="190"/>
      <c r="BT36" s="190"/>
      <c r="BU36" s="190"/>
      <c r="BV36" s="190"/>
      <c r="BW36" s="190"/>
      <c r="BX36" s="190"/>
      <c r="BY36" s="190" t="s">
        <v>2</v>
      </c>
      <c r="BZ36" s="190"/>
      <c r="CA36" s="190"/>
      <c r="CB36" s="190"/>
      <c r="CC36" s="190"/>
      <c r="CD36" s="190"/>
      <c r="CE36" s="190"/>
      <c r="CF36" s="190"/>
      <c r="CG36" s="190"/>
      <c r="CH36" s="190"/>
      <c r="CI36" s="190"/>
      <c r="CJ36" s="190" t="s">
        <v>2</v>
      </c>
      <c r="CK36" s="190"/>
      <c r="CL36" s="190"/>
      <c r="CM36" s="190"/>
      <c r="CN36" s="190"/>
      <c r="CO36" s="190"/>
      <c r="CP36" s="190"/>
      <c r="CQ36" s="190"/>
      <c r="CR36" s="190"/>
      <c r="CS36" s="190"/>
      <c r="CT36" s="190"/>
      <c r="CU36" s="190" t="s">
        <v>2</v>
      </c>
      <c r="CV36" s="190"/>
      <c r="CW36" s="190"/>
      <c r="CX36" s="190"/>
      <c r="CY36" s="190"/>
      <c r="CZ36" s="190"/>
      <c r="DA36" s="190"/>
      <c r="DB36" s="190"/>
      <c r="DC36" s="190"/>
      <c r="DD36" s="190"/>
      <c r="DE36" s="190"/>
      <c r="DF36" s="190" t="s">
        <v>2</v>
      </c>
      <c r="DG36" s="190"/>
      <c r="DH36" s="190"/>
      <c r="DI36" s="190"/>
      <c r="DJ36" s="190"/>
      <c r="DK36" s="190"/>
      <c r="DL36" s="190"/>
      <c r="DM36" s="190"/>
      <c r="DN36" s="190"/>
      <c r="DO36" s="190"/>
      <c r="DP36" s="190"/>
      <c r="DQ36" s="190" t="s">
        <v>2</v>
      </c>
      <c r="DR36" s="190"/>
      <c r="DS36" s="190"/>
      <c r="DT36" s="190"/>
      <c r="DU36" s="190"/>
      <c r="DV36" s="190"/>
      <c r="DW36" s="190"/>
      <c r="DX36" s="190"/>
      <c r="DY36" s="190"/>
      <c r="DZ36" s="190"/>
      <c r="EA36" s="190"/>
      <c r="EB36" s="190" t="s">
        <v>2</v>
      </c>
      <c r="EC36" s="190"/>
      <c r="ED36" s="190"/>
      <c r="EE36" s="190"/>
      <c r="EF36" s="190"/>
      <c r="EG36" s="190"/>
      <c r="EH36" s="190"/>
      <c r="EI36" s="190"/>
      <c r="EJ36" s="190"/>
      <c r="EK36" s="190"/>
      <c r="EL36" s="190"/>
      <c r="EM36" s="190"/>
      <c r="EN36" s="190"/>
    </row>
    <row r="37" spans="1:150" ht="14.65" customHeight="1">
      <c r="Q37" s="14"/>
      <c r="R37" s="14"/>
      <c r="S37" s="191" t="s">
        <v>4</v>
      </c>
      <c r="T37" s="27" t="s">
        <v>108</v>
      </c>
      <c r="U37" s="192"/>
      <c r="V37" s="193" t="s">
        <v>109</v>
      </c>
      <c r="W37" s="194"/>
      <c r="X37" s="194"/>
      <c r="Y37" s="194"/>
      <c r="Z37" s="194"/>
      <c r="AA37" s="194"/>
      <c r="AB37" s="194"/>
      <c r="AC37" s="195"/>
      <c r="AD37" s="195"/>
      <c r="AE37" s="196"/>
      <c r="AF37" s="69" t="s">
        <v>110</v>
      </c>
      <c r="AG37" s="193" t="s">
        <v>109</v>
      </c>
      <c r="AH37" s="195"/>
      <c r="AI37" s="195"/>
      <c r="AJ37" s="195"/>
      <c r="AK37" s="195"/>
      <c r="AL37" s="195"/>
      <c r="AM37" s="195"/>
      <c r="AN37" s="195"/>
      <c r="AO37" s="195"/>
      <c r="AP37" s="196"/>
      <c r="AQ37" s="69" t="s">
        <v>111</v>
      </c>
      <c r="AR37" s="193" t="s">
        <v>109</v>
      </c>
      <c r="AS37" s="194"/>
      <c r="AT37" s="194"/>
      <c r="AU37" s="194"/>
      <c r="AV37" s="194"/>
      <c r="AW37" s="194"/>
      <c r="AX37" s="194"/>
      <c r="AY37" s="195"/>
      <c r="AZ37" s="195"/>
      <c r="BA37" s="196"/>
      <c r="BB37" s="69" t="s">
        <v>110</v>
      </c>
      <c r="BC37" s="193" t="s">
        <v>109</v>
      </c>
      <c r="BD37" s="194"/>
      <c r="BE37" s="194"/>
      <c r="BF37" s="194"/>
      <c r="BG37" s="194"/>
      <c r="BH37" s="194"/>
      <c r="BI37" s="194"/>
      <c r="BJ37" s="195"/>
      <c r="BK37" s="195"/>
      <c r="BL37" s="196"/>
      <c r="BM37" s="69" t="s">
        <v>110</v>
      </c>
      <c r="BN37" s="193" t="s">
        <v>109</v>
      </c>
      <c r="BO37" s="194"/>
      <c r="BP37" s="194"/>
      <c r="BQ37" s="194"/>
      <c r="BR37" s="194"/>
      <c r="BS37" s="194"/>
      <c r="BT37" s="194"/>
      <c r="BU37" s="195"/>
      <c r="BV37" s="195"/>
      <c r="BW37" s="196"/>
      <c r="BX37" s="69" t="s">
        <v>110</v>
      </c>
      <c r="BY37" s="193" t="s">
        <v>109</v>
      </c>
      <c r="BZ37" s="194"/>
      <c r="CA37" s="194"/>
      <c r="CB37" s="194"/>
      <c r="CC37" s="194"/>
      <c r="CD37" s="194"/>
      <c r="CE37" s="194"/>
      <c r="CF37" s="195"/>
      <c r="CG37" s="195"/>
      <c r="CH37" s="196"/>
      <c r="CI37" s="69" t="s">
        <v>110</v>
      </c>
      <c r="CJ37" s="193" t="s">
        <v>109</v>
      </c>
      <c r="CK37" s="194"/>
      <c r="CL37" s="194"/>
      <c r="CM37" s="194"/>
      <c r="CN37" s="194"/>
      <c r="CO37" s="194"/>
      <c r="CP37" s="194"/>
      <c r="CQ37" s="195"/>
      <c r="CR37" s="195"/>
      <c r="CS37" s="196"/>
      <c r="CT37" s="69" t="s">
        <v>110</v>
      </c>
      <c r="CU37" s="193" t="s">
        <v>109</v>
      </c>
      <c r="CV37" s="194"/>
      <c r="CW37" s="194"/>
      <c r="CX37" s="194"/>
      <c r="CY37" s="194"/>
      <c r="CZ37" s="194"/>
      <c r="DA37" s="194"/>
      <c r="DB37" s="195"/>
      <c r="DC37" s="195"/>
      <c r="DD37" s="196"/>
      <c r="DE37" s="69" t="s">
        <v>110</v>
      </c>
      <c r="DF37" s="193" t="s">
        <v>109</v>
      </c>
      <c r="DG37" s="194"/>
      <c r="DH37" s="194"/>
      <c r="DI37" s="194"/>
      <c r="DJ37" s="194"/>
      <c r="DK37" s="194"/>
      <c r="DL37" s="194"/>
      <c r="DM37" s="195"/>
      <c r="DN37" s="195"/>
      <c r="DO37" s="196"/>
      <c r="DP37" s="69" t="s">
        <v>110</v>
      </c>
      <c r="DQ37" s="193" t="s">
        <v>109</v>
      </c>
      <c r="DR37" s="194"/>
      <c r="DS37" s="194"/>
      <c r="DT37" s="194"/>
      <c r="DU37" s="194"/>
      <c r="DV37" s="194"/>
      <c r="DW37" s="194"/>
      <c r="DX37" s="195"/>
      <c r="DY37" s="195"/>
      <c r="DZ37" s="196"/>
      <c r="EA37" s="69" t="s">
        <v>110</v>
      </c>
      <c r="EB37" s="193" t="s">
        <v>109</v>
      </c>
      <c r="EC37" s="194"/>
      <c r="ED37" s="194"/>
      <c r="EE37" s="194"/>
      <c r="EF37" s="194"/>
      <c r="EG37" s="194"/>
      <c r="EH37" s="194"/>
      <c r="EI37" s="195"/>
      <c r="EJ37" s="195"/>
      <c r="EK37" s="196"/>
      <c r="EL37" s="69" t="s">
        <v>110</v>
      </c>
      <c r="EM37" s="197" t="s">
        <v>112</v>
      </c>
      <c r="EN37" s="190"/>
      <c r="ET37" s="4">
        <v>14</v>
      </c>
    </row>
    <row r="38" spans="1:150" ht="19.899999999999999" customHeight="1">
      <c r="Q38" s="14"/>
      <c r="R38" s="14"/>
      <c r="S38" s="191"/>
      <c r="T38" s="27"/>
      <c r="U38" s="53"/>
      <c r="V38" s="190" t="s">
        <v>113</v>
      </c>
      <c r="W38" s="198" t="s">
        <v>114</v>
      </c>
      <c r="X38" s="198"/>
      <c r="Y38" s="198"/>
      <c r="Z38" s="198" t="s">
        <v>115</v>
      </c>
      <c r="AA38" s="198"/>
      <c r="AB38" s="198"/>
      <c r="AC38" s="199" t="s">
        <v>116</v>
      </c>
      <c r="AD38" s="200"/>
      <c r="AE38" s="201"/>
      <c r="AF38" s="202"/>
      <c r="AG38" s="190" t="s">
        <v>113</v>
      </c>
      <c r="AH38" s="198" t="s">
        <v>114</v>
      </c>
      <c r="AI38" s="198"/>
      <c r="AJ38" s="198"/>
      <c r="AK38" s="198" t="s">
        <v>115</v>
      </c>
      <c r="AL38" s="198"/>
      <c r="AM38" s="198"/>
      <c r="AN38" s="199" t="s">
        <v>116</v>
      </c>
      <c r="AO38" s="200"/>
      <c r="AP38" s="201"/>
      <c r="AQ38" s="202"/>
      <c r="AR38" s="190" t="s">
        <v>113</v>
      </c>
      <c r="AS38" s="198" t="s">
        <v>114</v>
      </c>
      <c r="AT38" s="198"/>
      <c r="AU38" s="198"/>
      <c r="AV38" s="198" t="s">
        <v>115</v>
      </c>
      <c r="AW38" s="198"/>
      <c r="AX38" s="198"/>
      <c r="AY38" s="199" t="s">
        <v>116</v>
      </c>
      <c r="AZ38" s="200"/>
      <c r="BA38" s="201"/>
      <c r="BB38" s="202"/>
      <c r="BC38" s="190" t="s">
        <v>113</v>
      </c>
      <c r="BD38" s="198" t="s">
        <v>114</v>
      </c>
      <c r="BE38" s="198"/>
      <c r="BF38" s="198"/>
      <c r="BG38" s="198" t="s">
        <v>115</v>
      </c>
      <c r="BH38" s="198"/>
      <c r="BI38" s="198"/>
      <c r="BJ38" s="199" t="s">
        <v>116</v>
      </c>
      <c r="BK38" s="200"/>
      <c r="BL38" s="201"/>
      <c r="BM38" s="202"/>
      <c r="BN38" s="190" t="s">
        <v>113</v>
      </c>
      <c r="BO38" s="198" t="s">
        <v>114</v>
      </c>
      <c r="BP38" s="198"/>
      <c r="BQ38" s="198"/>
      <c r="BR38" s="198" t="s">
        <v>115</v>
      </c>
      <c r="BS38" s="198"/>
      <c r="BT38" s="198"/>
      <c r="BU38" s="199" t="s">
        <v>116</v>
      </c>
      <c r="BV38" s="200"/>
      <c r="BW38" s="201"/>
      <c r="BX38" s="202"/>
      <c r="BY38" s="190" t="s">
        <v>113</v>
      </c>
      <c r="BZ38" s="198" t="s">
        <v>114</v>
      </c>
      <c r="CA38" s="198"/>
      <c r="CB38" s="198"/>
      <c r="CC38" s="198" t="s">
        <v>115</v>
      </c>
      <c r="CD38" s="198"/>
      <c r="CE38" s="198"/>
      <c r="CF38" s="199" t="s">
        <v>116</v>
      </c>
      <c r="CG38" s="200"/>
      <c r="CH38" s="201"/>
      <c r="CI38" s="202"/>
      <c r="CJ38" s="190" t="s">
        <v>113</v>
      </c>
      <c r="CK38" s="198" t="s">
        <v>114</v>
      </c>
      <c r="CL38" s="198"/>
      <c r="CM38" s="198"/>
      <c r="CN38" s="198" t="s">
        <v>115</v>
      </c>
      <c r="CO38" s="198"/>
      <c r="CP38" s="198"/>
      <c r="CQ38" s="199" t="s">
        <v>116</v>
      </c>
      <c r="CR38" s="200"/>
      <c r="CS38" s="201"/>
      <c r="CT38" s="202"/>
      <c r="CU38" s="190" t="s">
        <v>113</v>
      </c>
      <c r="CV38" s="198" t="s">
        <v>114</v>
      </c>
      <c r="CW38" s="198"/>
      <c r="CX38" s="198"/>
      <c r="CY38" s="198" t="s">
        <v>115</v>
      </c>
      <c r="CZ38" s="198"/>
      <c r="DA38" s="198"/>
      <c r="DB38" s="199" t="s">
        <v>116</v>
      </c>
      <c r="DC38" s="200"/>
      <c r="DD38" s="201"/>
      <c r="DE38" s="202"/>
      <c r="DF38" s="190" t="s">
        <v>113</v>
      </c>
      <c r="DG38" s="198" t="s">
        <v>114</v>
      </c>
      <c r="DH38" s="198"/>
      <c r="DI38" s="198"/>
      <c r="DJ38" s="198" t="s">
        <v>115</v>
      </c>
      <c r="DK38" s="198"/>
      <c r="DL38" s="198"/>
      <c r="DM38" s="199" t="s">
        <v>116</v>
      </c>
      <c r="DN38" s="200"/>
      <c r="DO38" s="201"/>
      <c r="DP38" s="202"/>
      <c r="DQ38" s="190" t="s">
        <v>113</v>
      </c>
      <c r="DR38" s="198" t="s">
        <v>114</v>
      </c>
      <c r="DS38" s="198"/>
      <c r="DT38" s="198"/>
      <c r="DU38" s="198" t="s">
        <v>115</v>
      </c>
      <c r="DV38" s="198"/>
      <c r="DW38" s="198"/>
      <c r="DX38" s="199" t="s">
        <v>116</v>
      </c>
      <c r="DY38" s="200"/>
      <c r="DZ38" s="201"/>
      <c r="EA38" s="202"/>
      <c r="EB38" s="190" t="s">
        <v>113</v>
      </c>
      <c r="EC38" s="198" t="s">
        <v>114</v>
      </c>
      <c r="ED38" s="198"/>
      <c r="EE38" s="198"/>
      <c r="EF38" s="198" t="s">
        <v>115</v>
      </c>
      <c r="EG38" s="198"/>
      <c r="EH38" s="198"/>
      <c r="EI38" s="199" t="s">
        <v>116</v>
      </c>
      <c r="EJ38" s="200"/>
      <c r="EK38" s="201"/>
      <c r="EL38" s="202"/>
      <c r="EM38" s="203"/>
      <c r="EN38" s="190"/>
      <c r="ET38" s="4">
        <v>19</v>
      </c>
    </row>
    <row r="39" spans="1:150" s="4" customFormat="1" ht="19.899999999999999" customHeight="1">
      <c r="A39" s="2"/>
      <c r="B39" s="2"/>
      <c r="C39" s="2"/>
      <c r="D39" s="2"/>
      <c r="E39" s="2"/>
      <c r="F39" s="2"/>
      <c r="G39" s="2"/>
      <c r="H39" s="2"/>
      <c r="I39" s="2"/>
      <c r="J39" s="2"/>
      <c r="K39" s="2"/>
      <c r="L39" s="103"/>
      <c r="M39" s="104"/>
      <c r="N39" s="104"/>
      <c r="O39" s="104"/>
      <c r="P39" s="1"/>
      <c r="Q39" s="14"/>
      <c r="R39" s="14"/>
      <c r="S39" s="191"/>
      <c r="T39" s="27"/>
      <c r="U39" s="53"/>
      <c r="V39" s="190"/>
      <c r="W39" s="198" t="s">
        <v>117</v>
      </c>
      <c r="X39" s="198" t="s">
        <v>118</v>
      </c>
      <c r="Y39" s="198"/>
      <c r="Z39" s="198" t="s">
        <v>119</v>
      </c>
      <c r="AA39" s="198" t="s">
        <v>118</v>
      </c>
      <c r="AB39" s="198"/>
      <c r="AC39" s="204"/>
      <c r="AD39" s="205"/>
      <c r="AE39" s="206"/>
      <c r="AF39" s="202"/>
      <c r="AG39" s="190"/>
      <c r="AH39" s="198" t="s">
        <v>117</v>
      </c>
      <c r="AI39" s="198" t="s">
        <v>118</v>
      </c>
      <c r="AJ39" s="198"/>
      <c r="AK39" s="198" t="s">
        <v>119</v>
      </c>
      <c r="AL39" s="198" t="s">
        <v>118</v>
      </c>
      <c r="AM39" s="198"/>
      <c r="AN39" s="204"/>
      <c r="AO39" s="205"/>
      <c r="AP39" s="206"/>
      <c r="AQ39" s="202"/>
      <c r="AR39" s="190"/>
      <c r="AS39" s="198" t="s">
        <v>117</v>
      </c>
      <c r="AT39" s="198" t="s">
        <v>118</v>
      </c>
      <c r="AU39" s="198"/>
      <c r="AV39" s="198" t="s">
        <v>119</v>
      </c>
      <c r="AW39" s="198" t="s">
        <v>118</v>
      </c>
      <c r="AX39" s="198"/>
      <c r="AY39" s="204"/>
      <c r="AZ39" s="205"/>
      <c r="BA39" s="206"/>
      <c r="BB39" s="202"/>
      <c r="BC39" s="190"/>
      <c r="BD39" s="198" t="s">
        <v>117</v>
      </c>
      <c r="BE39" s="198" t="s">
        <v>118</v>
      </c>
      <c r="BF39" s="198"/>
      <c r="BG39" s="198" t="s">
        <v>119</v>
      </c>
      <c r="BH39" s="198" t="s">
        <v>118</v>
      </c>
      <c r="BI39" s="198"/>
      <c r="BJ39" s="204"/>
      <c r="BK39" s="205"/>
      <c r="BL39" s="206"/>
      <c r="BM39" s="202"/>
      <c r="BN39" s="190"/>
      <c r="BO39" s="198" t="s">
        <v>117</v>
      </c>
      <c r="BP39" s="198" t="s">
        <v>118</v>
      </c>
      <c r="BQ39" s="198"/>
      <c r="BR39" s="198" t="s">
        <v>119</v>
      </c>
      <c r="BS39" s="198" t="s">
        <v>118</v>
      </c>
      <c r="BT39" s="198"/>
      <c r="BU39" s="204"/>
      <c r="BV39" s="205"/>
      <c r="BW39" s="206"/>
      <c r="BX39" s="202"/>
      <c r="BY39" s="190"/>
      <c r="BZ39" s="198" t="s">
        <v>117</v>
      </c>
      <c r="CA39" s="198" t="s">
        <v>118</v>
      </c>
      <c r="CB39" s="198"/>
      <c r="CC39" s="198" t="s">
        <v>119</v>
      </c>
      <c r="CD39" s="198" t="s">
        <v>118</v>
      </c>
      <c r="CE39" s="198"/>
      <c r="CF39" s="204"/>
      <c r="CG39" s="205"/>
      <c r="CH39" s="206"/>
      <c r="CI39" s="202"/>
      <c r="CJ39" s="190"/>
      <c r="CK39" s="198" t="s">
        <v>117</v>
      </c>
      <c r="CL39" s="198" t="s">
        <v>118</v>
      </c>
      <c r="CM39" s="198"/>
      <c r="CN39" s="198" t="s">
        <v>119</v>
      </c>
      <c r="CO39" s="198" t="s">
        <v>118</v>
      </c>
      <c r="CP39" s="198"/>
      <c r="CQ39" s="204"/>
      <c r="CR39" s="205"/>
      <c r="CS39" s="206"/>
      <c r="CT39" s="202"/>
      <c r="CU39" s="190"/>
      <c r="CV39" s="198" t="s">
        <v>117</v>
      </c>
      <c r="CW39" s="198" t="s">
        <v>118</v>
      </c>
      <c r="CX39" s="198"/>
      <c r="CY39" s="198" t="s">
        <v>119</v>
      </c>
      <c r="CZ39" s="198" t="s">
        <v>118</v>
      </c>
      <c r="DA39" s="198"/>
      <c r="DB39" s="204"/>
      <c r="DC39" s="205"/>
      <c r="DD39" s="206"/>
      <c r="DE39" s="202"/>
      <c r="DF39" s="190"/>
      <c r="DG39" s="198" t="s">
        <v>117</v>
      </c>
      <c r="DH39" s="198" t="s">
        <v>118</v>
      </c>
      <c r="DI39" s="198"/>
      <c r="DJ39" s="198" t="s">
        <v>119</v>
      </c>
      <c r="DK39" s="198" t="s">
        <v>118</v>
      </c>
      <c r="DL39" s="198"/>
      <c r="DM39" s="204"/>
      <c r="DN39" s="205"/>
      <c r="DO39" s="206"/>
      <c r="DP39" s="202"/>
      <c r="DQ39" s="190"/>
      <c r="DR39" s="198" t="s">
        <v>117</v>
      </c>
      <c r="DS39" s="198" t="s">
        <v>118</v>
      </c>
      <c r="DT39" s="198"/>
      <c r="DU39" s="198" t="s">
        <v>119</v>
      </c>
      <c r="DV39" s="198" t="s">
        <v>118</v>
      </c>
      <c r="DW39" s="198"/>
      <c r="DX39" s="204"/>
      <c r="DY39" s="205"/>
      <c r="DZ39" s="206"/>
      <c r="EA39" s="202"/>
      <c r="EB39" s="190"/>
      <c r="EC39" s="198" t="s">
        <v>117</v>
      </c>
      <c r="ED39" s="198" t="s">
        <v>118</v>
      </c>
      <c r="EE39" s="198"/>
      <c r="EF39" s="198" t="s">
        <v>119</v>
      </c>
      <c r="EG39" s="198" t="s">
        <v>118</v>
      </c>
      <c r="EH39" s="198"/>
      <c r="EI39" s="204"/>
      <c r="EJ39" s="205"/>
      <c r="EK39" s="206"/>
      <c r="EL39" s="202"/>
      <c r="EM39" s="203"/>
      <c r="EN39" s="190"/>
      <c r="EO39" s="51"/>
      <c r="EP39" s="51"/>
      <c r="EQ39" s="51"/>
      <c r="ER39" s="51"/>
      <c r="ES39" s="51"/>
      <c r="ET39" s="4">
        <v>19</v>
      </c>
    </row>
    <row r="40" spans="1:150" ht="61.9" customHeight="1">
      <c r="A40" s="177"/>
      <c r="B40" s="177" t="s">
        <v>120</v>
      </c>
      <c r="C40" s="177" t="s">
        <v>121</v>
      </c>
      <c r="D40" s="177" t="s">
        <v>122</v>
      </c>
      <c r="E40" s="108" t="s">
        <v>123</v>
      </c>
      <c r="F40" s="108" t="s">
        <v>124</v>
      </c>
      <c r="G40" s="108" t="s">
        <v>125</v>
      </c>
      <c r="H40" s="108"/>
      <c r="I40" s="108" t="s">
        <v>126</v>
      </c>
      <c r="J40" s="108" t="s">
        <v>127</v>
      </c>
      <c r="K40" s="108" t="s">
        <v>128</v>
      </c>
      <c r="L40" s="108" t="s">
        <v>96</v>
      </c>
      <c r="Q40" s="14"/>
      <c r="R40" s="14"/>
      <c r="S40" s="191"/>
      <c r="T40" s="27"/>
      <c r="U40" s="207"/>
      <c r="V40" s="190"/>
      <c r="W40" s="198"/>
      <c r="X40" s="208" t="s">
        <v>129</v>
      </c>
      <c r="Y40" s="208" t="s">
        <v>130</v>
      </c>
      <c r="Z40" s="198"/>
      <c r="AA40" s="208" t="s">
        <v>131</v>
      </c>
      <c r="AB40" s="208" t="s">
        <v>132</v>
      </c>
      <c r="AC40" s="30" t="s">
        <v>133</v>
      </c>
      <c r="AD40" s="76" t="s">
        <v>134</v>
      </c>
      <c r="AE40" s="77"/>
      <c r="AF40" s="74"/>
      <c r="AG40" s="190"/>
      <c r="AH40" s="198"/>
      <c r="AI40" s="208" t="s">
        <v>129</v>
      </c>
      <c r="AJ40" s="208" t="s">
        <v>130</v>
      </c>
      <c r="AK40" s="198"/>
      <c r="AL40" s="208" t="s">
        <v>131</v>
      </c>
      <c r="AM40" s="208" t="s">
        <v>132</v>
      </c>
      <c r="AN40" s="30" t="s">
        <v>133</v>
      </c>
      <c r="AO40" s="76" t="s">
        <v>134</v>
      </c>
      <c r="AP40" s="77"/>
      <c r="AQ40" s="74"/>
      <c r="AR40" s="190"/>
      <c r="AS40" s="198"/>
      <c r="AT40" s="208" t="s">
        <v>129</v>
      </c>
      <c r="AU40" s="208" t="s">
        <v>130</v>
      </c>
      <c r="AV40" s="198"/>
      <c r="AW40" s="208" t="s">
        <v>131</v>
      </c>
      <c r="AX40" s="208" t="s">
        <v>132</v>
      </c>
      <c r="AY40" s="30" t="s">
        <v>133</v>
      </c>
      <c r="AZ40" s="76" t="s">
        <v>134</v>
      </c>
      <c r="BA40" s="77"/>
      <c r="BB40" s="74"/>
      <c r="BC40" s="190"/>
      <c r="BD40" s="198"/>
      <c r="BE40" s="208" t="s">
        <v>129</v>
      </c>
      <c r="BF40" s="208" t="s">
        <v>130</v>
      </c>
      <c r="BG40" s="198"/>
      <c r="BH40" s="208" t="s">
        <v>131</v>
      </c>
      <c r="BI40" s="208" t="s">
        <v>132</v>
      </c>
      <c r="BJ40" s="30" t="s">
        <v>133</v>
      </c>
      <c r="BK40" s="76" t="s">
        <v>134</v>
      </c>
      <c r="BL40" s="77"/>
      <c r="BM40" s="74"/>
      <c r="BN40" s="190"/>
      <c r="BO40" s="198"/>
      <c r="BP40" s="208" t="s">
        <v>129</v>
      </c>
      <c r="BQ40" s="208" t="s">
        <v>130</v>
      </c>
      <c r="BR40" s="198"/>
      <c r="BS40" s="208" t="s">
        <v>131</v>
      </c>
      <c r="BT40" s="208" t="s">
        <v>132</v>
      </c>
      <c r="BU40" s="30" t="s">
        <v>133</v>
      </c>
      <c r="BV40" s="76" t="s">
        <v>134</v>
      </c>
      <c r="BW40" s="77"/>
      <c r="BX40" s="74"/>
      <c r="BY40" s="190"/>
      <c r="BZ40" s="198"/>
      <c r="CA40" s="208" t="s">
        <v>129</v>
      </c>
      <c r="CB40" s="208" t="s">
        <v>130</v>
      </c>
      <c r="CC40" s="198"/>
      <c r="CD40" s="208" t="s">
        <v>131</v>
      </c>
      <c r="CE40" s="208" t="s">
        <v>132</v>
      </c>
      <c r="CF40" s="30" t="s">
        <v>133</v>
      </c>
      <c r="CG40" s="76" t="s">
        <v>134</v>
      </c>
      <c r="CH40" s="77"/>
      <c r="CI40" s="74"/>
      <c r="CJ40" s="190"/>
      <c r="CK40" s="198"/>
      <c r="CL40" s="208" t="s">
        <v>129</v>
      </c>
      <c r="CM40" s="208" t="s">
        <v>130</v>
      </c>
      <c r="CN40" s="198"/>
      <c r="CO40" s="208" t="s">
        <v>131</v>
      </c>
      <c r="CP40" s="208" t="s">
        <v>132</v>
      </c>
      <c r="CQ40" s="30" t="s">
        <v>133</v>
      </c>
      <c r="CR40" s="76" t="s">
        <v>134</v>
      </c>
      <c r="CS40" s="77"/>
      <c r="CT40" s="74"/>
      <c r="CU40" s="190"/>
      <c r="CV40" s="198"/>
      <c r="CW40" s="208" t="s">
        <v>129</v>
      </c>
      <c r="CX40" s="208" t="s">
        <v>130</v>
      </c>
      <c r="CY40" s="198"/>
      <c r="CZ40" s="208" t="s">
        <v>131</v>
      </c>
      <c r="DA40" s="208" t="s">
        <v>132</v>
      </c>
      <c r="DB40" s="30" t="s">
        <v>133</v>
      </c>
      <c r="DC40" s="76" t="s">
        <v>134</v>
      </c>
      <c r="DD40" s="77"/>
      <c r="DE40" s="74"/>
      <c r="DF40" s="190"/>
      <c r="DG40" s="198"/>
      <c r="DH40" s="208" t="s">
        <v>129</v>
      </c>
      <c r="DI40" s="208" t="s">
        <v>130</v>
      </c>
      <c r="DJ40" s="198"/>
      <c r="DK40" s="208" t="s">
        <v>131</v>
      </c>
      <c r="DL40" s="208" t="s">
        <v>132</v>
      </c>
      <c r="DM40" s="30" t="s">
        <v>133</v>
      </c>
      <c r="DN40" s="76" t="s">
        <v>134</v>
      </c>
      <c r="DO40" s="77"/>
      <c r="DP40" s="74"/>
      <c r="DQ40" s="190"/>
      <c r="DR40" s="198"/>
      <c r="DS40" s="208" t="s">
        <v>129</v>
      </c>
      <c r="DT40" s="208" t="s">
        <v>130</v>
      </c>
      <c r="DU40" s="198"/>
      <c r="DV40" s="208" t="s">
        <v>131</v>
      </c>
      <c r="DW40" s="208" t="s">
        <v>132</v>
      </c>
      <c r="DX40" s="30" t="s">
        <v>133</v>
      </c>
      <c r="DY40" s="76" t="s">
        <v>134</v>
      </c>
      <c r="DZ40" s="77"/>
      <c r="EA40" s="74"/>
      <c r="EB40" s="190"/>
      <c r="EC40" s="198"/>
      <c r="ED40" s="208" t="s">
        <v>129</v>
      </c>
      <c r="EE40" s="208" t="s">
        <v>130</v>
      </c>
      <c r="EF40" s="198"/>
      <c r="EG40" s="208" t="s">
        <v>131</v>
      </c>
      <c r="EH40" s="208" t="s">
        <v>132</v>
      </c>
      <c r="EI40" s="30" t="s">
        <v>133</v>
      </c>
      <c r="EJ40" s="76" t="s">
        <v>134</v>
      </c>
      <c r="EK40" s="77"/>
      <c r="EL40" s="74"/>
      <c r="EM40" s="209"/>
      <c r="EN40" s="190"/>
      <c r="ET40" s="4">
        <v>59</v>
      </c>
    </row>
    <row r="41" spans="1:150" s="219" customFormat="1" ht="11.25" hidden="1" customHeight="1">
      <c r="A41" s="177"/>
      <c r="B41" s="177"/>
      <c r="C41" s="177"/>
      <c r="D41" s="177"/>
      <c r="E41" s="177"/>
      <c r="F41" s="177"/>
      <c r="G41" s="177"/>
      <c r="H41" s="177"/>
      <c r="I41" s="177"/>
      <c r="J41" s="177"/>
      <c r="K41" s="177"/>
      <c r="L41" s="108"/>
      <c r="M41" s="104"/>
      <c r="N41" s="104"/>
      <c r="O41" s="104"/>
      <c r="P41" s="210"/>
      <c r="Q41" s="211"/>
      <c r="R41" s="212">
        <v>1</v>
      </c>
      <c r="S41" s="213" t="s">
        <v>8</v>
      </c>
      <c r="T41" s="214" t="s">
        <v>12</v>
      </c>
      <c r="U41" s="215" t="str">
        <f ca="1">OFFSET(U41,0,-1)</f>
        <v>2</v>
      </c>
      <c r="V41" s="216">
        <f ca="1">OFFSET(V41,0,-1)+1</f>
        <v>3</v>
      </c>
      <c r="W41" s="217"/>
      <c r="X41" s="217"/>
      <c r="Y41" s="217"/>
      <c r="Z41" s="217"/>
      <c r="AA41" s="217"/>
      <c r="AB41" s="217"/>
      <c r="AC41" s="216">
        <f ca="1">OFFSET(AC41,0,-1)+1</f>
        <v>1</v>
      </c>
      <c r="AD41" s="218">
        <f ca="1">OFFSET(AD41,0,-1)+1</f>
        <v>2</v>
      </c>
      <c r="AE41" s="218"/>
      <c r="AF41" s="216">
        <f ca="1">OFFSET(AF41,0,-2)+1</f>
        <v>3</v>
      </c>
      <c r="AG41" s="216">
        <f ca="1">OFFSET(AG41,0,-1)+1</f>
        <v>4</v>
      </c>
      <c r="AH41" s="216"/>
      <c r="AI41" s="216"/>
      <c r="AJ41" s="216"/>
      <c r="AK41" s="216"/>
      <c r="AL41" s="216"/>
      <c r="AM41" s="216">
        <f ca="1">OFFSET(AM41,0,-1)+1</f>
        <v>1</v>
      </c>
      <c r="AN41" s="216">
        <f ca="1">OFFSET(AN41,0,-1)+1</f>
        <v>2</v>
      </c>
      <c r="AO41" s="218">
        <f ca="1">OFFSET(AO41,0,-1)+1</f>
        <v>3</v>
      </c>
      <c r="AP41" s="218"/>
      <c r="AQ41" s="216">
        <f ca="1">OFFSET(AQ41,0,-2)+1</f>
        <v>4</v>
      </c>
      <c r="AR41" s="216">
        <f ca="1">OFFSET(AR41,0,-1)+1</f>
        <v>5</v>
      </c>
      <c r="AS41" s="217"/>
      <c r="AT41" s="217"/>
      <c r="AU41" s="217"/>
      <c r="AV41" s="217"/>
      <c r="AW41" s="217"/>
      <c r="AX41" s="217"/>
      <c r="AY41" s="216">
        <f ca="1">OFFSET(AY41,0,-1)+1</f>
        <v>1</v>
      </c>
      <c r="AZ41" s="218">
        <f ca="1">OFFSET(AZ41,0,-1)+1</f>
        <v>2</v>
      </c>
      <c r="BA41" s="218"/>
      <c r="BB41" s="216">
        <f ca="1">OFFSET(BB41,0,-2)+1</f>
        <v>3</v>
      </c>
      <c r="BC41" s="216">
        <f ca="1">OFFSET(BC41,0,-1)+1</f>
        <v>4</v>
      </c>
      <c r="BD41" s="217"/>
      <c r="BE41" s="217"/>
      <c r="BF41" s="217"/>
      <c r="BG41" s="217"/>
      <c r="BH41" s="217"/>
      <c r="BI41" s="217"/>
      <c r="BJ41" s="216">
        <f ca="1">OFFSET(BJ41,0,-1)+1</f>
        <v>1</v>
      </c>
      <c r="BK41" s="218">
        <f ca="1">OFFSET(BK41,0,-1)+1</f>
        <v>2</v>
      </c>
      <c r="BL41" s="218"/>
      <c r="BM41" s="216">
        <f ca="1">OFFSET(BM41,0,-2)+1</f>
        <v>3</v>
      </c>
      <c r="BN41" s="216">
        <f ca="1">OFFSET(BN41,0,-1)+1</f>
        <v>4</v>
      </c>
      <c r="BO41" s="217"/>
      <c r="BP41" s="217"/>
      <c r="BQ41" s="217"/>
      <c r="BR41" s="217"/>
      <c r="BS41" s="217"/>
      <c r="BT41" s="217"/>
      <c r="BU41" s="216">
        <f ca="1">OFFSET(BU41,0,-1)+1</f>
        <v>1</v>
      </c>
      <c r="BV41" s="218">
        <f ca="1">OFFSET(BV41,0,-1)+1</f>
        <v>2</v>
      </c>
      <c r="BW41" s="218"/>
      <c r="BX41" s="216">
        <f ca="1">OFFSET(BX41,0,-2)+1</f>
        <v>3</v>
      </c>
      <c r="BY41" s="216">
        <f ca="1">OFFSET(BY41,0,-1)+1</f>
        <v>4</v>
      </c>
      <c r="BZ41" s="217"/>
      <c r="CA41" s="217"/>
      <c r="CB41" s="217"/>
      <c r="CC41" s="217"/>
      <c r="CD41" s="217"/>
      <c r="CE41" s="217"/>
      <c r="CF41" s="216">
        <f ca="1">OFFSET(CF41,0,-1)+1</f>
        <v>1</v>
      </c>
      <c r="CG41" s="218">
        <f ca="1">OFFSET(CG41,0,-1)+1</f>
        <v>2</v>
      </c>
      <c r="CH41" s="218"/>
      <c r="CI41" s="216">
        <f ca="1">OFFSET(CI41,0,-2)+1</f>
        <v>3</v>
      </c>
      <c r="CJ41" s="216">
        <f ca="1">OFFSET(CJ41,0,-1)+1</f>
        <v>4</v>
      </c>
      <c r="CK41" s="217"/>
      <c r="CL41" s="217"/>
      <c r="CM41" s="217"/>
      <c r="CN41" s="217"/>
      <c r="CO41" s="217"/>
      <c r="CP41" s="217"/>
      <c r="CQ41" s="216">
        <f ca="1">OFFSET(CQ41,0,-1)+1</f>
        <v>1</v>
      </c>
      <c r="CR41" s="218">
        <f ca="1">OFFSET(CR41,0,-1)+1</f>
        <v>2</v>
      </c>
      <c r="CS41" s="218"/>
      <c r="CT41" s="216">
        <f ca="1">OFFSET(CT41,0,-2)+1</f>
        <v>3</v>
      </c>
      <c r="CU41" s="216">
        <f ca="1">OFFSET(CU41,0,-1)+1</f>
        <v>4</v>
      </c>
      <c r="CV41" s="217"/>
      <c r="CW41" s="217"/>
      <c r="CX41" s="217"/>
      <c r="CY41" s="217"/>
      <c r="CZ41" s="217"/>
      <c r="DA41" s="217"/>
      <c r="DB41" s="216">
        <f ca="1">OFFSET(DB41,0,-1)+1</f>
        <v>1</v>
      </c>
      <c r="DC41" s="218">
        <f ca="1">OFFSET(DC41,0,-1)+1</f>
        <v>2</v>
      </c>
      <c r="DD41" s="218"/>
      <c r="DE41" s="216">
        <f ca="1">OFFSET(DE41,0,-2)+1</f>
        <v>3</v>
      </c>
      <c r="DF41" s="216">
        <f ca="1">OFFSET(DF41,0,-1)+1</f>
        <v>4</v>
      </c>
      <c r="DG41" s="217"/>
      <c r="DH41" s="217"/>
      <c r="DI41" s="217"/>
      <c r="DJ41" s="217"/>
      <c r="DK41" s="217"/>
      <c r="DL41" s="217"/>
      <c r="DM41" s="216">
        <f ca="1">OFFSET(DM41,0,-1)+1</f>
        <v>1</v>
      </c>
      <c r="DN41" s="218">
        <f ca="1">OFFSET(DN41,0,-1)+1</f>
        <v>2</v>
      </c>
      <c r="DO41" s="218"/>
      <c r="DP41" s="216">
        <f ca="1">OFFSET(DP41,0,-2)+1</f>
        <v>3</v>
      </c>
      <c r="DQ41" s="216">
        <f ca="1">OFFSET(DQ41,0,-1)+1</f>
        <v>4</v>
      </c>
      <c r="DR41" s="217"/>
      <c r="DS41" s="217"/>
      <c r="DT41" s="217"/>
      <c r="DU41" s="217"/>
      <c r="DV41" s="217"/>
      <c r="DW41" s="217"/>
      <c r="DX41" s="216">
        <f ca="1">OFFSET(DX41,0,-1)+1</f>
        <v>1</v>
      </c>
      <c r="DY41" s="218">
        <f ca="1">OFFSET(DY41,0,-1)+1</f>
        <v>2</v>
      </c>
      <c r="DZ41" s="218"/>
      <c r="EA41" s="216">
        <f ca="1">OFFSET(EA41,0,-2)+1</f>
        <v>3</v>
      </c>
      <c r="EB41" s="216">
        <f ca="1">OFFSET(EB41,0,-1)+1</f>
        <v>4</v>
      </c>
      <c r="EC41" s="217"/>
      <c r="ED41" s="217"/>
      <c r="EE41" s="217"/>
      <c r="EF41" s="217"/>
      <c r="EG41" s="217"/>
      <c r="EH41" s="217"/>
      <c r="EI41" s="216">
        <f ca="1">OFFSET(EI41,0,-1)+1</f>
        <v>1</v>
      </c>
      <c r="EJ41" s="218">
        <f ca="1">OFFSET(EJ41,0,-1)+1</f>
        <v>2</v>
      </c>
      <c r="EK41" s="218"/>
      <c r="EL41" s="216">
        <f ca="1">OFFSET(EL41,0,-2)+1</f>
        <v>3</v>
      </c>
      <c r="EM41" s="215">
        <f ca="1">OFFSET(EM41,0,-1)</f>
        <v>3</v>
      </c>
      <c r="EN41" s="216">
        <f ca="1">OFFSET(EN41,0,-1)+1</f>
        <v>4</v>
      </c>
      <c r="EO41" s="51"/>
      <c r="EP41" s="51"/>
      <c r="EQ41" s="51"/>
      <c r="ER41" s="51"/>
      <c r="ES41" s="51"/>
      <c r="ET41" s="219">
        <v>0</v>
      </c>
    </row>
    <row r="42" spans="1:150" ht="24" customHeight="1">
      <c r="A42" s="106" t="s">
        <v>59</v>
      </c>
      <c r="B42" s="106"/>
      <c r="C42" s="106"/>
      <c r="D42" s="106"/>
      <c r="E42" s="107">
        <v>1</v>
      </c>
      <c r="F42" s="106"/>
      <c r="G42" s="106"/>
      <c r="H42" s="106"/>
      <c r="I42" s="106"/>
      <c r="J42" s="106"/>
      <c r="K42" s="106"/>
      <c r="L42" s="108"/>
      <c r="M42" s="109"/>
      <c r="N42" s="109"/>
      <c r="O42" s="109"/>
      <c r="Q42" s="8"/>
      <c r="R42" s="110"/>
      <c r="S42" s="111">
        <f>INDEX(PT_DIFFERENTIATION_NUM_NTAR,MATCH(A42,PT_DIFFERENTIATION_NTAR_ID,0))</f>
        <v>1</v>
      </c>
      <c r="T42" s="97" t="s">
        <v>27</v>
      </c>
      <c r="U42" s="112"/>
      <c r="V42" s="113"/>
      <c r="W42" s="114"/>
      <c r="X42" s="114"/>
      <c r="Y42" s="114"/>
      <c r="Z42" s="114"/>
      <c r="AA42" s="114"/>
      <c r="AB42" s="114"/>
      <c r="AC42" s="114"/>
      <c r="AD42" s="114"/>
      <c r="AE42" s="114"/>
      <c r="AF42" s="115"/>
      <c r="AG42" s="113" t="str">
        <f>INDEX(PT_DIFFERENTIATION_NTAR,MATCH(A42,PT_DIFFERENTIATION_NTAR_ID,0))</f>
        <v>Тариф на горячее водоснабжение на территории п.Кедровый-2</v>
      </c>
      <c r="AH42" s="114"/>
      <c r="AI42" s="114"/>
      <c r="AJ42" s="114"/>
      <c r="AK42" s="114"/>
      <c r="AL42" s="114"/>
      <c r="AM42" s="114"/>
      <c r="AN42" s="114"/>
      <c r="AO42" s="114"/>
      <c r="AP42" s="114"/>
      <c r="AQ42" s="114"/>
      <c r="AR42" s="113"/>
      <c r="AS42" s="114"/>
      <c r="AT42" s="114"/>
      <c r="AU42" s="114"/>
      <c r="AV42" s="114"/>
      <c r="AW42" s="114"/>
      <c r="AX42" s="114"/>
      <c r="AY42" s="114"/>
      <c r="AZ42" s="114"/>
      <c r="BA42" s="114"/>
      <c r="BB42" s="115"/>
      <c r="BC42" s="113"/>
      <c r="BD42" s="114"/>
      <c r="BE42" s="114"/>
      <c r="BF42" s="114"/>
      <c r="BG42" s="114"/>
      <c r="BH42" s="114"/>
      <c r="BI42" s="114"/>
      <c r="BJ42" s="114"/>
      <c r="BK42" s="114"/>
      <c r="BL42" s="114"/>
      <c r="BM42" s="115"/>
      <c r="BN42" s="113"/>
      <c r="BO42" s="114"/>
      <c r="BP42" s="114"/>
      <c r="BQ42" s="114"/>
      <c r="BR42" s="114"/>
      <c r="BS42" s="114"/>
      <c r="BT42" s="114"/>
      <c r="BU42" s="114"/>
      <c r="BV42" s="114"/>
      <c r="BW42" s="114"/>
      <c r="BX42" s="115"/>
      <c r="BY42" s="113"/>
      <c r="BZ42" s="114"/>
      <c r="CA42" s="114"/>
      <c r="CB42" s="114"/>
      <c r="CC42" s="114"/>
      <c r="CD42" s="114"/>
      <c r="CE42" s="114"/>
      <c r="CF42" s="114"/>
      <c r="CG42" s="114"/>
      <c r="CH42" s="114"/>
      <c r="CI42" s="115"/>
      <c r="CJ42" s="113"/>
      <c r="CK42" s="114"/>
      <c r="CL42" s="114"/>
      <c r="CM42" s="114"/>
      <c r="CN42" s="114"/>
      <c r="CO42" s="114"/>
      <c r="CP42" s="114"/>
      <c r="CQ42" s="114"/>
      <c r="CR42" s="114"/>
      <c r="CS42" s="114"/>
      <c r="CT42" s="115"/>
      <c r="CU42" s="113"/>
      <c r="CV42" s="114"/>
      <c r="CW42" s="114"/>
      <c r="CX42" s="114"/>
      <c r="CY42" s="114"/>
      <c r="CZ42" s="114"/>
      <c r="DA42" s="114"/>
      <c r="DB42" s="114"/>
      <c r="DC42" s="114"/>
      <c r="DD42" s="114"/>
      <c r="DE42" s="115"/>
      <c r="DF42" s="113"/>
      <c r="DG42" s="114"/>
      <c r="DH42" s="114"/>
      <c r="DI42" s="114"/>
      <c r="DJ42" s="114"/>
      <c r="DK42" s="114"/>
      <c r="DL42" s="114"/>
      <c r="DM42" s="114"/>
      <c r="DN42" s="114"/>
      <c r="DO42" s="114"/>
      <c r="DP42" s="115"/>
      <c r="DQ42" s="113"/>
      <c r="DR42" s="114"/>
      <c r="DS42" s="114"/>
      <c r="DT42" s="114"/>
      <c r="DU42" s="114"/>
      <c r="DV42" s="114"/>
      <c r="DW42" s="114"/>
      <c r="DX42" s="114"/>
      <c r="DY42" s="114"/>
      <c r="DZ42" s="114"/>
      <c r="EA42" s="115"/>
      <c r="EB42" s="113"/>
      <c r="EC42" s="114"/>
      <c r="ED42" s="114"/>
      <c r="EE42" s="114"/>
      <c r="EF42" s="114"/>
      <c r="EG42" s="114"/>
      <c r="EH42" s="114"/>
      <c r="EI42" s="114"/>
      <c r="EJ42" s="114"/>
      <c r="EK42" s="114"/>
      <c r="EL42" s="115"/>
      <c r="EM42" s="115"/>
      <c r="EN42"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EP42" s="5"/>
      <c r="EQ42" s="5" t="str">
        <f t="shared" ref="EQ42:EQ86" si="1">IF(T42="","",T42)</f>
        <v>Наименование тарифа</v>
      </c>
      <c r="ER42" s="5"/>
      <c r="ES42" s="5"/>
      <c r="ET42" s="4">
        <v>23</v>
      </c>
    </row>
    <row r="43" spans="1:150" ht="24" customHeight="1">
      <c r="A43" s="106" t="s">
        <v>59</v>
      </c>
      <c r="B43" s="106" t="s">
        <v>135</v>
      </c>
      <c r="C43" s="106"/>
      <c r="D43" s="106"/>
      <c r="E43" s="117"/>
      <c r="F43" s="107">
        <v>1</v>
      </c>
      <c r="G43" s="106"/>
      <c r="H43" s="106"/>
      <c r="I43" s="106"/>
      <c r="J43" s="106"/>
      <c r="K43" s="106"/>
      <c r="L43" s="108"/>
      <c r="M43" s="109"/>
      <c r="N43" s="109"/>
      <c r="O43" s="109"/>
      <c r="P43" s="118"/>
      <c r="Q43" s="119"/>
      <c r="R43" s="120"/>
      <c r="S43" s="111" t="str">
        <f>INDEX(PT_DIFFERENTIATION_NUM_TER,MATCH(B43,PT_DIFFERENTIATION_TER_ID,0))</f>
        <v>1.1</v>
      </c>
      <c r="T43" s="121" t="s">
        <v>79</v>
      </c>
      <c r="U43" s="112"/>
      <c r="V43" s="113"/>
      <c r="W43" s="114"/>
      <c r="X43" s="114"/>
      <c r="Y43" s="114"/>
      <c r="Z43" s="114"/>
      <c r="AA43" s="114"/>
      <c r="AB43" s="114"/>
      <c r="AC43" s="114"/>
      <c r="AD43" s="114"/>
      <c r="AE43" s="114"/>
      <c r="AF43" s="115"/>
      <c r="AG43" s="113" t="str">
        <f>INDEX(PT_DIFFERENTIATION_TER,MATCH(B43,PT_DIFFERENTIATION_TER_ID,0))</f>
        <v>без дифференциации</v>
      </c>
      <c r="AH43" s="114"/>
      <c r="AI43" s="114"/>
      <c r="AJ43" s="114"/>
      <c r="AK43" s="114"/>
      <c r="AL43" s="114"/>
      <c r="AM43" s="114"/>
      <c r="AN43" s="114"/>
      <c r="AO43" s="114"/>
      <c r="AP43" s="114"/>
      <c r="AQ43" s="114"/>
      <c r="AR43" s="113"/>
      <c r="AS43" s="114"/>
      <c r="AT43" s="114"/>
      <c r="AU43" s="114"/>
      <c r="AV43" s="114"/>
      <c r="AW43" s="114"/>
      <c r="AX43" s="114"/>
      <c r="AY43" s="114"/>
      <c r="AZ43" s="114"/>
      <c r="BA43" s="114"/>
      <c r="BB43" s="115"/>
      <c r="BC43" s="113"/>
      <c r="BD43" s="114"/>
      <c r="BE43" s="114"/>
      <c r="BF43" s="114"/>
      <c r="BG43" s="114"/>
      <c r="BH43" s="114"/>
      <c r="BI43" s="114"/>
      <c r="BJ43" s="114"/>
      <c r="BK43" s="114"/>
      <c r="BL43" s="114"/>
      <c r="BM43" s="115"/>
      <c r="BN43" s="113"/>
      <c r="BO43" s="114"/>
      <c r="BP43" s="114"/>
      <c r="BQ43" s="114"/>
      <c r="BR43" s="114"/>
      <c r="BS43" s="114"/>
      <c r="BT43" s="114"/>
      <c r="BU43" s="114"/>
      <c r="BV43" s="114"/>
      <c r="BW43" s="114"/>
      <c r="BX43" s="115"/>
      <c r="BY43" s="113"/>
      <c r="BZ43" s="114"/>
      <c r="CA43" s="114"/>
      <c r="CB43" s="114"/>
      <c r="CC43" s="114"/>
      <c r="CD43" s="114"/>
      <c r="CE43" s="114"/>
      <c r="CF43" s="114"/>
      <c r="CG43" s="114"/>
      <c r="CH43" s="114"/>
      <c r="CI43" s="115"/>
      <c r="CJ43" s="113"/>
      <c r="CK43" s="114"/>
      <c r="CL43" s="114"/>
      <c r="CM43" s="114"/>
      <c r="CN43" s="114"/>
      <c r="CO43" s="114"/>
      <c r="CP43" s="114"/>
      <c r="CQ43" s="114"/>
      <c r="CR43" s="114"/>
      <c r="CS43" s="114"/>
      <c r="CT43" s="115"/>
      <c r="CU43" s="113"/>
      <c r="CV43" s="114"/>
      <c r="CW43" s="114"/>
      <c r="CX43" s="114"/>
      <c r="CY43" s="114"/>
      <c r="CZ43" s="114"/>
      <c r="DA43" s="114"/>
      <c r="DB43" s="114"/>
      <c r="DC43" s="114"/>
      <c r="DD43" s="114"/>
      <c r="DE43" s="115"/>
      <c r="DF43" s="113"/>
      <c r="DG43" s="114"/>
      <c r="DH43" s="114"/>
      <c r="DI43" s="114"/>
      <c r="DJ43" s="114"/>
      <c r="DK43" s="114"/>
      <c r="DL43" s="114"/>
      <c r="DM43" s="114"/>
      <c r="DN43" s="114"/>
      <c r="DO43" s="114"/>
      <c r="DP43" s="115"/>
      <c r="DQ43" s="113"/>
      <c r="DR43" s="114"/>
      <c r="DS43" s="114"/>
      <c r="DT43" s="114"/>
      <c r="DU43" s="114"/>
      <c r="DV43" s="114"/>
      <c r="DW43" s="114"/>
      <c r="DX43" s="114"/>
      <c r="DY43" s="114"/>
      <c r="DZ43" s="114"/>
      <c r="EA43" s="115"/>
      <c r="EB43" s="113"/>
      <c r="EC43" s="114"/>
      <c r="ED43" s="114"/>
      <c r="EE43" s="114"/>
      <c r="EF43" s="114"/>
      <c r="EG43" s="114"/>
      <c r="EH43" s="114"/>
      <c r="EI43" s="114"/>
      <c r="EJ43" s="114"/>
      <c r="EK43" s="114"/>
      <c r="EL43" s="115"/>
      <c r="EM43" s="115"/>
      <c r="EN43" s="116" t="s">
        <v>80</v>
      </c>
      <c r="EP43" s="5"/>
      <c r="EQ43" s="5" t="str">
        <f t="shared" si="1"/>
        <v>Территория действия тарифа</v>
      </c>
      <c r="ER43" s="5"/>
      <c r="ES43" s="5"/>
      <c r="ET43" s="4">
        <v>23</v>
      </c>
    </row>
    <row r="44" spans="1:150" ht="24" customHeight="1">
      <c r="A44" s="106" t="s">
        <v>59</v>
      </c>
      <c r="B44" s="106" t="s">
        <v>135</v>
      </c>
      <c r="C44" s="106" t="s">
        <v>136</v>
      </c>
      <c r="D44" s="106"/>
      <c r="E44" s="117"/>
      <c r="F44" s="117"/>
      <c r="G44" s="107">
        <v>1</v>
      </c>
      <c r="H44" s="106"/>
      <c r="I44" s="106"/>
      <c r="J44" s="106"/>
      <c r="K44" s="106"/>
      <c r="L44" s="108"/>
      <c r="M44" s="109"/>
      <c r="N44" s="109"/>
      <c r="O44" s="109"/>
      <c r="P44" s="122"/>
      <c r="Q44" s="119"/>
      <c r="R44" s="120"/>
      <c r="S44" s="111" t="str">
        <f>INDEX(PT_DIFFERENTIATION_NUM_CS,MATCH(C44,PT_DIFFERENTIATION_CS_ID,0))</f>
        <v>1.1.1</v>
      </c>
      <c r="T44" s="123" t="s">
        <v>81</v>
      </c>
      <c r="U44" s="112"/>
      <c r="V44" s="113"/>
      <c r="W44" s="114"/>
      <c r="X44" s="114"/>
      <c r="Y44" s="114"/>
      <c r="Z44" s="114"/>
      <c r="AA44" s="114"/>
      <c r="AB44" s="114"/>
      <c r="AC44" s="114"/>
      <c r="AD44" s="114"/>
      <c r="AE44" s="114"/>
      <c r="AF44" s="115"/>
      <c r="AG44" s="113" t="str">
        <f>INDEX(PT_DIFFERENTIATION_CS,MATCH(C44,PT_DIFFERENTIATION_CS_ID,0))</f>
        <v>без дифференциации</v>
      </c>
      <c r="AH44" s="114"/>
      <c r="AI44" s="114"/>
      <c r="AJ44" s="114"/>
      <c r="AK44" s="114"/>
      <c r="AL44" s="114"/>
      <c r="AM44" s="114"/>
      <c r="AN44" s="114"/>
      <c r="AO44" s="114"/>
      <c r="AP44" s="114"/>
      <c r="AQ44" s="114"/>
      <c r="AR44" s="113"/>
      <c r="AS44" s="114"/>
      <c r="AT44" s="114"/>
      <c r="AU44" s="114"/>
      <c r="AV44" s="114"/>
      <c r="AW44" s="114"/>
      <c r="AX44" s="114"/>
      <c r="AY44" s="114"/>
      <c r="AZ44" s="114"/>
      <c r="BA44" s="114"/>
      <c r="BB44" s="115"/>
      <c r="BC44" s="113"/>
      <c r="BD44" s="114"/>
      <c r="BE44" s="114"/>
      <c r="BF44" s="114"/>
      <c r="BG44" s="114"/>
      <c r="BH44" s="114"/>
      <c r="BI44" s="114"/>
      <c r="BJ44" s="114"/>
      <c r="BK44" s="114"/>
      <c r="BL44" s="114"/>
      <c r="BM44" s="115"/>
      <c r="BN44" s="113"/>
      <c r="BO44" s="114"/>
      <c r="BP44" s="114"/>
      <c r="BQ44" s="114"/>
      <c r="BR44" s="114"/>
      <c r="BS44" s="114"/>
      <c r="BT44" s="114"/>
      <c r="BU44" s="114"/>
      <c r="BV44" s="114"/>
      <c r="BW44" s="114"/>
      <c r="BX44" s="115"/>
      <c r="BY44" s="113"/>
      <c r="BZ44" s="114"/>
      <c r="CA44" s="114"/>
      <c r="CB44" s="114"/>
      <c r="CC44" s="114"/>
      <c r="CD44" s="114"/>
      <c r="CE44" s="114"/>
      <c r="CF44" s="114"/>
      <c r="CG44" s="114"/>
      <c r="CH44" s="114"/>
      <c r="CI44" s="115"/>
      <c r="CJ44" s="113"/>
      <c r="CK44" s="114"/>
      <c r="CL44" s="114"/>
      <c r="CM44" s="114"/>
      <c r="CN44" s="114"/>
      <c r="CO44" s="114"/>
      <c r="CP44" s="114"/>
      <c r="CQ44" s="114"/>
      <c r="CR44" s="114"/>
      <c r="CS44" s="114"/>
      <c r="CT44" s="115"/>
      <c r="CU44" s="113"/>
      <c r="CV44" s="114"/>
      <c r="CW44" s="114"/>
      <c r="CX44" s="114"/>
      <c r="CY44" s="114"/>
      <c r="CZ44" s="114"/>
      <c r="DA44" s="114"/>
      <c r="DB44" s="114"/>
      <c r="DC44" s="114"/>
      <c r="DD44" s="114"/>
      <c r="DE44" s="115"/>
      <c r="DF44" s="113"/>
      <c r="DG44" s="114"/>
      <c r="DH44" s="114"/>
      <c r="DI44" s="114"/>
      <c r="DJ44" s="114"/>
      <c r="DK44" s="114"/>
      <c r="DL44" s="114"/>
      <c r="DM44" s="114"/>
      <c r="DN44" s="114"/>
      <c r="DO44" s="114"/>
      <c r="DP44" s="115"/>
      <c r="DQ44" s="113"/>
      <c r="DR44" s="114"/>
      <c r="DS44" s="114"/>
      <c r="DT44" s="114"/>
      <c r="DU44" s="114"/>
      <c r="DV44" s="114"/>
      <c r="DW44" s="114"/>
      <c r="DX44" s="114"/>
      <c r="DY44" s="114"/>
      <c r="DZ44" s="114"/>
      <c r="EA44" s="115"/>
      <c r="EB44" s="113"/>
      <c r="EC44" s="114"/>
      <c r="ED44" s="114"/>
      <c r="EE44" s="114"/>
      <c r="EF44" s="114"/>
      <c r="EG44" s="114"/>
      <c r="EH44" s="114"/>
      <c r="EI44" s="114"/>
      <c r="EJ44" s="114"/>
      <c r="EK44" s="114"/>
      <c r="EL44" s="115"/>
      <c r="EM44" s="115"/>
      <c r="EN44" s="116" t="s">
        <v>82</v>
      </c>
      <c r="EP44" s="5"/>
      <c r="EQ44" s="5" t="str">
        <f t="shared" si="1"/>
        <v>Наименование централизованной системы горячего водоснабжения</v>
      </c>
      <c r="ER44" s="5"/>
      <c r="ES44" s="5"/>
      <c r="ET44" s="4">
        <v>23</v>
      </c>
    </row>
    <row r="45" spans="1:150" ht="24" customHeight="1">
      <c r="A45" s="106" t="s">
        <v>59</v>
      </c>
      <c r="B45" s="106" t="s">
        <v>135</v>
      </c>
      <c r="C45" s="106" t="s">
        <v>136</v>
      </c>
      <c r="D45" s="106" t="s">
        <v>137</v>
      </c>
      <c r="E45" s="117"/>
      <c r="F45" s="117"/>
      <c r="G45" s="117"/>
      <c r="H45" s="117"/>
      <c r="I45" s="124" t="str">
        <f>S44&amp;".1"</f>
        <v>1.1.1.1</v>
      </c>
      <c r="J45" s="106"/>
      <c r="K45" s="106"/>
      <c r="L45" s="108"/>
      <c r="P45" s="125">
        <v>1</v>
      </c>
      <c r="Q45" s="126"/>
      <c r="R45" s="127"/>
      <c r="S45" s="111" t="str">
        <f>$I45</f>
        <v>1.1.1.1</v>
      </c>
      <c r="T45" s="128" t="s">
        <v>83</v>
      </c>
      <c r="U45" s="112"/>
      <c r="V45" s="129"/>
      <c r="W45" s="130"/>
      <c r="X45" s="130"/>
      <c r="Y45" s="130"/>
      <c r="Z45" s="130"/>
      <c r="AA45" s="130"/>
      <c r="AB45" s="130"/>
      <c r="AC45" s="130"/>
      <c r="AD45" s="130"/>
      <c r="AE45" s="130"/>
      <c r="AF45" s="131"/>
      <c r="AG45" s="132"/>
      <c r="AH45" s="133"/>
      <c r="AI45" s="133"/>
      <c r="AJ45" s="133"/>
      <c r="AK45" s="133"/>
      <c r="AL45" s="133"/>
      <c r="AM45" s="133"/>
      <c r="AN45" s="133"/>
      <c r="AO45" s="133"/>
      <c r="AP45" s="133"/>
      <c r="AQ45" s="133"/>
      <c r="AR45" s="129"/>
      <c r="AS45" s="130"/>
      <c r="AT45" s="130"/>
      <c r="AU45" s="130"/>
      <c r="AV45" s="130"/>
      <c r="AW45" s="130"/>
      <c r="AX45" s="130"/>
      <c r="AY45" s="130"/>
      <c r="AZ45" s="130"/>
      <c r="BA45" s="130"/>
      <c r="BB45" s="131"/>
      <c r="BC45" s="129"/>
      <c r="BD45" s="130"/>
      <c r="BE45" s="130"/>
      <c r="BF45" s="130"/>
      <c r="BG45" s="130"/>
      <c r="BH45" s="130"/>
      <c r="BI45" s="130"/>
      <c r="BJ45" s="130"/>
      <c r="BK45" s="130"/>
      <c r="BL45" s="130"/>
      <c r="BM45" s="131"/>
      <c r="BN45" s="129"/>
      <c r="BO45" s="130"/>
      <c r="BP45" s="130"/>
      <c r="BQ45" s="130"/>
      <c r="BR45" s="130"/>
      <c r="BS45" s="130"/>
      <c r="BT45" s="130"/>
      <c r="BU45" s="130"/>
      <c r="BV45" s="130"/>
      <c r="BW45" s="130"/>
      <c r="BX45" s="131"/>
      <c r="BY45" s="129"/>
      <c r="BZ45" s="130"/>
      <c r="CA45" s="130"/>
      <c r="CB45" s="130"/>
      <c r="CC45" s="130"/>
      <c r="CD45" s="130"/>
      <c r="CE45" s="130"/>
      <c r="CF45" s="130"/>
      <c r="CG45" s="130"/>
      <c r="CH45" s="130"/>
      <c r="CI45" s="131"/>
      <c r="CJ45" s="129"/>
      <c r="CK45" s="130"/>
      <c r="CL45" s="130"/>
      <c r="CM45" s="130"/>
      <c r="CN45" s="130"/>
      <c r="CO45" s="130"/>
      <c r="CP45" s="130"/>
      <c r="CQ45" s="130"/>
      <c r="CR45" s="130"/>
      <c r="CS45" s="130"/>
      <c r="CT45" s="131"/>
      <c r="CU45" s="129"/>
      <c r="CV45" s="130"/>
      <c r="CW45" s="130"/>
      <c r="CX45" s="130"/>
      <c r="CY45" s="130"/>
      <c r="CZ45" s="130"/>
      <c r="DA45" s="130"/>
      <c r="DB45" s="130"/>
      <c r="DC45" s="130"/>
      <c r="DD45" s="130"/>
      <c r="DE45" s="131"/>
      <c r="DF45" s="129"/>
      <c r="DG45" s="130"/>
      <c r="DH45" s="130"/>
      <c r="DI45" s="130"/>
      <c r="DJ45" s="130"/>
      <c r="DK45" s="130"/>
      <c r="DL45" s="130"/>
      <c r="DM45" s="130"/>
      <c r="DN45" s="130"/>
      <c r="DO45" s="130"/>
      <c r="DP45" s="131"/>
      <c r="DQ45" s="129"/>
      <c r="DR45" s="130"/>
      <c r="DS45" s="130"/>
      <c r="DT45" s="130"/>
      <c r="DU45" s="130"/>
      <c r="DV45" s="130"/>
      <c r="DW45" s="130"/>
      <c r="DX45" s="130"/>
      <c r="DY45" s="130"/>
      <c r="DZ45" s="130"/>
      <c r="EA45" s="131"/>
      <c r="EB45" s="129"/>
      <c r="EC45" s="130"/>
      <c r="ED45" s="130"/>
      <c r="EE45" s="130"/>
      <c r="EF45" s="130"/>
      <c r="EG45" s="130"/>
      <c r="EH45" s="130"/>
      <c r="EI45" s="130"/>
      <c r="EJ45" s="130"/>
      <c r="EK45" s="130"/>
      <c r="EL45" s="131"/>
      <c r="EM45" s="134"/>
      <c r="EN45" s="116" t="s">
        <v>84</v>
      </c>
      <c r="EP45" s="5"/>
      <c r="EQ45" s="5" t="str">
        <f t="shared" si="1"/>
        <v>Наименование признака дифференциации</v>
      </c>
      <c r="ER45" s="5"/>
      <c r="ES45" s="5"/>
      <c r="ET45" s="4">
        <v>23</v>
      </c>
    </row>
    <row r="46" spans="1:150" ht="24" customHeight="1">
      <c r="A46" s="106" t="s">
        <v>59</v>
      </c>
      <c r="B46" s="106" t="s">
        <v>135</v>
      </c>
      <c r="C46" s="106" t="s">
        <v>136</v>
      </c>
      <c r="D46" s="106" t="s">
        <v>137</v>
      </c>
      <c r="E46" s="117"/>
      <c r="F46" s="117"/>
      <c r="G46" s="117"/>
      <c r="H46" s="117"/>
      <c r="I46" s="135"/>
      <c r="J46" s="124" t="str">
        <f>I45&amp;".1"</f>
        <v>1.1.1.1.1</v>
      </c>
      <c r="K46" s="106"/>
      <c r="L46" s="108" t="s">
        <v>85</v>
      </c>
      <c r="P46" s="125"/>
      <c r="Q46" s="125">
        <v>1</v>
      </c>
      <c r="R46" s="136"/>
      <c r="S46" s="111" t="str">
        <f>$J46</f>
        <v>1.1.1.1.1</v>
      </c>
      <c r="T46" s="137" t="s">
        <v>86</v>
      </c>
      <c r="U46" s="112"/>
      <c r="V46" s="138"/>
      <c r="W46" s="139"/>
      <c r="X46" s="139"/>
      <c r="Y46" s="139"/>
      <c r="Z46" s="139"/>
      <c r="AA46" s="139"/>
      <c r="AB46" s="139"/>
      <c r="AC46" s="139"/>
      <c r="AD46" s="139"/>
      <c r="AE46" s="139"/>
      <c r="AF46" s="140"/>
      <c r="AG46" s="138" t="s">
        <v>138</v>
      </c>
      <c r="AH46" s="139"/>
      <c r="AI46" s="139"/>
      <c r="AJ46" s="139"/>
      <c r="AK46" s="139"/>
      <c r="AL46" s="139"/>
      <c r="AM46" s="139"/>
      <c r="AN46" s="139"/>
      <c r="AO46" s="139"/>
      <c r="AP46" s="139"/>
      <c r="AQ46" s="139"/>
      <c r="AR46" s="138"/>
      <c r="AS46" s="139"/>
      <c r="AT46" s="139"/>
      <c r="AU46" s="139"/>
      <c r="AV46" s="139"/>
      <c r="AW46" s="139"/>
      <c r="AX46" s="139"/>
      <c r="AY46" s="139"/>
      <c r="AZ46" s="139"/>
      <c r="BA46" s="139"/>
      <c r="BB46" s="140"/>
      <c r="BC46" s="138"/>
      <c r="BD46" s="139"/>
      <c r="BE46" s="139"/>
      <c r="BF46" s="139"/>
      <c r="BG46" s="139"/>
      <c r="BH46" s="139"/>
      <c r="BI46" s="139"/>
      <c r="BJ46" s="139"/>
      <c r="BK46" s="139"/>
      <c r="BL46" s="139"/>
      <c r="BM46" s="140"/>
      <c r="BN46" s="138"/>
      <c r="BO46" s="139"/>
      <c r="BP46" s="139"/>
      <c r="BQ46" s="139"/>
      <c r="BR46" s="139"/>
      <c r="BS46" s="139"/>
      <c r="BT46" s="139"/>
      <c r="BU46" s="139"/>
      <c r="BV46" s="139"/>
      <c r="BW46" s="139"/>
      <c r="BX46" s="140"/>
      <c r="BY46" s="138"/>
      <c r="BZ46" s="139"/>
      <c r="CA46" s="139"/>
      <c r="CB46" s="139"/>
      <c r="CC46" s="139"/>
      <c r="CD46" s="139"/>
      <c r="CE46" s="139"/>
      <c r="CF46" s="139"/>
      <c r="CG46" s="139"/>
      <c r="CH46" s="139"/>
      <c r="CI46" s="140"/>
      <c r="CJ46" s="138"/>
      <c r="CK46" s="139"/>
      <c r="CL46" s="139"/>
      <c r="CM46" s="139"/>
      <c r="CN46" s="139"/>
      <c r="CO46" s="139"/>
      <c r="CP46" s="139"/>
      <c r="CQ46" s="139"/>
      <c r="CR46" s="139"/>
      <c r="CS46" s="139"/>
      <c r="CT46" s="140"/>
      <c r="CU46" s="138"/>
      <c r="CV46" s="139"/>
      <c r="CW46" s="139"/>
      <c r="CX46" s="139"/>
      <c r="CY46" s="139"/>
      <c r="CZ46" s="139"/>
      <c r="DA46" s="139"/>
      <c r="DB46" s="139"/>
      <c r="DC46" s="139"/>
      <c r="DD46" s="139"/>
      <c r="DE46" s="140"/>
      <c r="DF46" s="138"/>
      <c r="DG46" s="139"/>
      <c r="DH46" s="139"/>
      <c r="DI46" s="139"/>
      <c r="DJ46" s="139"/>
      <c r="DK46" s="139"/>
      <c r="DL46" s="139"/>
      <c r="DM46" s="139"/>
      <c r="DN46" s="139"/>
      <c r="DO46" s="139"/>
      <c r="DP46" s="140"/>
      <c r="DQ46" s="138"/>
      <c r="DR46" s="139"/>
      <c r="DS46" s="139"/>
      <c r="DT46" s="139"/>
      <c r="DU46" s="139"/>
      <c r="DV46" s="139"/>
      <c r="DW46" s="139"/>
      <c r="DX46" s="139"/>
      <c r="DY46" s="139"/>
      <c r="DZ46" s="139"/>
      <c r="EA46" s="140"/>
      <c r="EB46" s="138"/>
      <c r="EC46" s="139"/>
      <c r="ED46" s="139"/>
      <c r="EE46" s="139"/>
      <c r="EF46" s="139"/>
      <c r="EG46" s="139"/>
      <c r="EH46" s="139"/>
      <c r="EI46" s="139"/>
      <c r="EJ46" s="139"/>
      <c r="EK46" s="139"/>
      <c r="EL46" s="140"/>
      <c r="EM46" s="140"/>
      <c r="EN46" s="141" t="s">
        <v>87</v>
      </c>
      <c r="EP46" s="5"/>
      <c r="EQ46" s="5" t="str">
        <f t="shared" si="1"/>
        <v>Группа потребителей</v>
      </c>
      <c r="ER46" s="5"/>
      <c r="ES46" s="5"/>
      <c r="ET46" s="4">
        <v>23</v>
      </c>
    </row>
    <row r="47" spans="1:150" ht="24" customHeight="1">
      <c r="A47" s="106" t="s">
        <v>59</v>
      </c>
      <c r="B47" s="106" t="s">
        <v>135</v>
      </c>
      <c r="C47" s="106" t="s">
        <v>136</v>
      </c>
      <c r="D47" s="106" t="s">
        <v>137</v>
      </c>
      <c r="E47" s="117"/>
      <c r="F47" s="117"/>
      <c r="G47" s="117"/>
      <c r="H47" s="117"/>
      <c r="I47" s="135"/>
      <c r="J47" s="135"/>
      <c r="K47" s="124" t="str">
        <f>J46&amp;".1"</f>
        <v>1.1.1.1.1.1</v>
      </c>
      <c r="L47" s="108"/>
      <c r="P47" s="125"/>
      <c r="Q47" s="125"/>
      <c r="R47" s="136">
        <v>1</v>
      </c>
      <c r="S47" s="111" t="str">
        <f>$K47</f>
        <v>1.1.1.1.1.1</v>
      </c>
      <c r="T47" s="142"/>
      <c r="U47" s="112"/>
      <c r="V47" s="143"/>
      <c r="W47" s="143"/>
      <c r="X47" s="143"/>
      <c r="Y47" s="143"/>
      <c r="Z47" s="143"/>
      <c r="AA47" s="143"/>
      <c r="AB47" s="143"/>
      <c r="AC47" s="144"/>
      <c r="AD47" s="145" t="s">
        <v>88</v>
      </c>
      <c r="AE47" s="146"/>
      <c r="AF47" s="145" t="s">
        <v>88</v>
      </c>
      <c r="AG47" s="143"/>
      <c r="AH47" s="143">
        <v>34.79</v>
      </c>
      <c r="AI47" s="143"/>
      <c r="AJ47" s="143"/>
      <c r="AK47" s="143">
        <v>1971.49</v>
      </c>
      <c r="AL47" s="143"/>
      <c r="AM47" s="143"/>
      <c r="AN47" s="144">
        <v>45658.471238425926</v>
      </c>
      <c r="AO47" s="145" t="s">
        <v>88</v>
      </c>
      <c r="AP47" s="146">
        <v>45838.471342592595</v>
      </c>
      <c r="AQ47" s="145" t="s">
        <v>88</v>
      </c>
      <c r="AR47" s="143"/>
      <c r="AS47" s="143">
        <v>36.770000000000003</v>
      </c>
      <c r="AT47" s="143"/>
      <c r="AU47" s="143"/>
      <c r="AV47" s="143">
        <v>2165.7199999999998</v>
      </c>
      <c r="AW47" s="143"/>
      <c r="AX47" s="143"/>
      <c r="AY47" s="144">
        <v>45839.472395833334</v>
      </c>
      <c r="AZ47" s="145" t="s">
        <v>88</v>
      </c>
      <c r="BA47" s="146">
        <v>46022.472500000003</v>
      </c>
      <c r="BB47" s="145" t="s">
        <v>88</v>
      </c>
      <c r="BC47" s="143"/>
      <c r="BD47" s="143">
        <v>36.770000000000003</v>
      </c>
      <c r="BE47" s="143"/>
      <c r="BF47" s="143"/>
      <c r="BG47" s="143">
        <v>2165.7199999999998</v>
      </c>
      <c r="BH47" s="143"/>
      <c r="BI47" s="143"/>
      <c r="BJ47" s="144">
        <v>46023.47284722222</v>
      </c>
      <c r="BK47" s="145" t="s">
        <v>88</v>
      </c>
      <c r="BL47" s="146">
        <v>46203.472962962966</v>
      </c>
      <c r="BM47" s="145" t="s">
        <v>88</v>
      </c>
      <c r="BN47" s="143"/>
      <c r="BO47" s="143">
        <v>38.869999999999997</v>
      </c>
      <c r="BP47" s="143"/>
      <c r="BQ47" s="143"/>
      <c r="BR47" s="143">
        <v>2177.41</v>
      </c>
      <c r="BS47" s="143"/>
      <c r="BT47" s="143"/>
      <c r="BU47" s="144">
        <v>46204.473344907405</v>
      </c>
      <c r="BV47" s="145" t="s">
        <v>88</v>
      </c>
      <c r="BW47" s="146">
        <v>46387.473483796297</v>
      </c>
      <c r="BX47" s="145" t="s">
        <v>88</v>
      </c>
      <c r="BY47" s="143"/>
      <c r="BZ47" s="143">
        <v>38.869999999999997</v>
      </c>
      <c r="CA47" s="143"/>
      <c r="CB47" s="143"/>
      <c r="CC47" s="143">
        <v>2177.41</v>
      </c>
      <c r="CD47" s="143"/>
      <c r="CE47" s="143"/>
      <c r="CF47" s="144">
        <v>46388.473900462966</v>
      </c>
      <c r="CG47" s="145" t="s">
        <v>88</v>
      </c>
      <c r="CH47" s="146">
        <v>46568.474016203705</v>
      </c>
      <c r="CI47" s="145" t="s">
        <v>88</v>
      </c>
      <c r="CJ47" s="143"/>
      <c r="CK47" s="143">
        <v>41.08</v>
      </c>
      <c r="CL47" s="143"/>
      <c r="CM47" s="143"/>
      <c r="CN47" s="143">
        <v>2065.35</v>
      </c>
      <c r="CO47" s="143"/>
      <c r="CP47" s="143"/>
      <c r="CQ47" s="144">
        <v>46569.474340277775</v>
      </c>
      <c r="CR47" s="145" t="s">
        <v>88</v>
      </c>
      <c r="CS47" s="146">
        <v>46752.474444444444</v>
      </c>
      <c r="CT47" s="145" t="s">
        <v>88</v>
      </c>
      <c r="CU47" s="143"/>
      <c r="CV47" s="143">
        <v>41.08</v>
      </c>
      <c r="CW47" s="143"/>
      <c r="CX47" s="143"/>
      <c r="CY47" s="143">
        <v>2065.35</v>
      </c>
      <c r="CZ47" s="143"/>
      <c r="DA47" s="143"/>
      <c r="DB47" s="144">
        <v>46753.474791666667</v>
      </c>
      <c r="DC47" s="145" t="s">
        <v>88</v>
      </c>
      <c r="DD47" s="146">
        <v>46934.474895833337</v>
      </c>
      <c r="DE47" s="145" t="s">
        <v>88</v>
      </c>
      <c r="DF47" s="143"/>
      <c r="DG47" s="143">
        <v>43.43</v>
      </c>
      <c r="DH47" s="143"/>
      <c r="DI47" s="143"/>
      <c r="DJ47" s="143">
        <v>2325.62</v>
      </c>
      <c r="DK47" s="143"/>
      <c r="DL47" s="143"/>
      <c r="DM47" s="144">
        <v>46935.475289351853</v>
      </c>
      <c r="DN47" s="145" t="s">
        <v>88</v>
      </c>
      <c r="DO47" s="146">
        <v>47118.475381944445</v>
      </c>
      <c r="DP47" s="145" t="s">
        <v>88</v>
      </c>
      <c r="DQ47" s="143"/>
      <c r="DR47" s="143">
        <v>43.43</v>
      </c>
      <c r="DS47" s="143"/>
      <c r="DT47" s="143"/>
      <c r="DU47" s="143">
        <v>2325.62</v>
      </c>
      <c r="DV47" s="143"/>
      <c r="DW47" s="143"/>
      <c r="DX47" s="144">
        <v>47119.468935185185</v>
      </c>
      <c r="DY47" s="145" t="s">
        <v>88</v>
      </c>
      <c r="DZ47" s="146">
        <v>47299.469027777777</v>
      </c>
      <c r="EA47" s="145" t="s">
        <v>88</v>
      </c>
      <c r="EB47" s="143"/>
      <c r="EC47" s="143">
        <v>45.9</v>
      </c>
      <c r="ED47" s="143"/>
      <c r="EE47" s="143"/>
      <c r="EF47" s="143">
        <v>2418.65</v>
      </c>
      <c r="EG47" s="143"/>
      <c r="EH47" s="143"/>
      <c r="EI47" s="144">
        <v>47300.469351851854</v>
      </c>
      <c r="EJ47" s="145" t="s">
        <v>88</v>
      </c>
      <c r="EK47" s="146">
        <v>47483.46943287037</v>
      </c>
      <c r="EL47" s="145" t="s">
        <v>88</v>
      </c>
      <c r="EM47" s="147"/>
      <c r="EN47" s="148"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EO47" s="51" t="e">
        <f ca="1">STRCHECKDATE(V48:EM48)</f>
        <v>#NAME?</v>
      </c>
      <c r="EP47" s="5"/>
      <c r="EQ47" s="5" t="str">
        <f t="shared" si="1"/>
        <v/>
      </c>
      <c r="ER47" s="5"/>
      <c r="ES47" s="5"/>
      <c r="ET47" s="4">
        <v>23</v>
      </c>
    </row>
    <row r="48" spans="1:150" ht="0" hidden="1" customHeight="1">
      <c r="A48" s="106" t="s">
        <v>59</v>
      </c>
      <c r="B48" s="106" t="s">
        <v>135</v>
      </c>
      <c r="C48" s="106" t="s">
        <v>136</v>
      </c>
      <c r="D48" s="106" t="s">
        <v>137</v>
      </c>
      <c r="E48" s="117"/>
      <c r="F48" s="117"/>
      <c r="G48" s="117"/>
      <c r="H48" s="117"/>
      <c r="I48" s="135"/>
      <c r="J48" s="135"/>
      <c r="K48" s="124"/>
      <c r="L48" s="108"/>
      <c r="P48" s="125"/>
      <c r="Q48" s="125"/>
      <c r="R48" s="136"/>
      <c r="S48" s="149"/>
      <c r="T48" s="112"/>
      <c r="U48" s="112"/>
      <c r="V48" s="150"/>
      <c r="W48" s="150"/>
      <c r="X48" s="150"/>
      <c r="Y48" s="150"/>
      <c r="Z48" s="150"/>
      <c r="AA48" s="150"/>
      <c r="AB48" s="150"/>
      <c r="AC48" s="151"/>
      <c r="AD48" s="145"/>
      <c r="AE48" s="152"/>
      <c r="AF48" s="145"/>
      <c r="AG48" s="150"/>
      <c r="AH48" s="150"/>
      <c r="AI48" s="150"/>
      <c r="AJ48" s="150"/>
      <c r="AK48" s="150"/>
      <c r="AL48" s="150"/>
      <c r="AM48" s="150"/>
      <c r="AN48" s="151"/>
      <c r="AO48" s="145"/>
      <c r="AP48" s="152"/>
      <c r="AQ48" s="145"/>
      <c r="AR48" s="150"/>
      <c r="AS48" s="150"/>
      <c r="AT48" s="150"/>
      <c r="AU48" s="150"/>
      <c r="AV48" s="150"/>
      <c r="AW48" s="150"/>
      <c r="AX48" s="150"/>
      <c r="AY48" s="151"/>
      <c r="AZ48" s="145"/>
      <c r="BA48" s="152"/>
      <c r="BB48" s="145"/>
      <c r="BC48" s="150"/>
      <c r="BD48" s="150"/>
      <c r="BE48" s="150"/>
      <c r="BF48" s="150"/>
      <c r="BG48" s="150"/>
      <c r="BH48" s="150"/>
      <c r="BI48" s="150"/>
      <c r="BJ48" s="151"/>
      <c r="BK48" s="145"/>
      <c r="BL48" s="152"/>
      <c r="BM48" s="145"/>
      <c r="BN48" s="150"/>
      <c r="BO48" s="150"/>
      <c r="BP48" s="150"/>
      <c r="BQ48" s="150"/>
      <c r="BR48" s="150"/>
      <c r="BS48" s="150"/>
      <c r="BT48" s="150"/>
      <c r="BU48" s="151"/>
      <c r="BV48" s="145"/>
      <c r="BW48" s="152"/>
      <c r="BX48" s="145"/>
      <c r="BY48" s="150"/>
      <c r="BZ48" s="150"/>
      <c r="CA48" s="150"/>
      <c r="CB48" s="150"/>
      <c r="CC48" s="150"/>
      <c r="CD48" s="150"/>
      <c r="CE48" s="150"/>
      <c r="CF48" s="151"/>
      <c r="CG48" s="145"/>
      <c r="CH48" s="152"/>
      <c r="CI48" s="145"/>
      <c r="CJ48" s="150"/>
      <c r="CK48" s="150"/>
      <c r="CL48" s="150"/>
      <c r="CM48" s="150"/>
      <c r="CN48" s="150"/>
      <c r="CO48" s="150"/>
      <c r="CP48" s="150"/>
      <c r="CQ48" s="151"/>
      <c r="CR48" s="145"/>
      <c r="CS48" s="152"/>
      <c r="CT48" s="145"/>
      <c r="CU48" s="150"/>
      <c r="CV48" s="150"/>
      <c r="CW48" s="150"/>
      <c r="CX48" s="150"/>
      <c r="CY48" s="150"/>
      <c r="CZ48" s="150"/>
      <c r="DA48" s="150"/>
      <c r="DB48" s="151"/>
      <c r="DC48" s="145"/>
      <c r="DD48" s="152"/>
      <c r="DE48" s="145"/>
      <c r="DF48" s="150"/>
      <c r="DG48" s="150"/>
      <c r="DH48" s="150"/>
      <c r="DI48" s="150"/>
      <c r="DJ48" s="150"/>
      <c r="DK48" s="150"/>
      <c r="DL48" s="150"/>
      <c r="DM48" s="151"/>
      <c r="DN48" s="145"/>
      <c r="DO48" s="152"/>
      <c r="DP48" s="145"/>
      <c r="DQ48" s="150"/>
      <c r="DR48" s="150"/>
      <c r="DS48" s="150"/>
      <c r="DT48" s="150"/>
      <c r="DU48" s="150"/>
      <c r="DV48" s="150"/>
      <c r="DW48" s="150"/>
      <c r="DX48" s="151"/>
      <c r="DY48" s="145"/>
      <c r="DZ48" s="152"/>
      <c r="EA48" s="145"/>
      <c r="EB48" s="150"/>
      <c r="EC48" s="150"/>
      <c r="ED48" s="150"/>
      <c r="EE48" s="150"/>
      <c r="EF48" s="150"/>
      <c r="EG48" s="150"/>
      <c r="EH48" s="150"/>
      <c r="EI48" s="151"/>
      <c r="EJ48" s="145"/>
      <c r="EK48" s="152"/>
      <c r="EL48" s="145"/>
      <c r="EM48" s="153"/>
      <c r="EN48" s="148"/>
      <c r="EP48" s="5"/>
      <c r="EQ48" s="5" t="str">
        <f t="shared" si="1"/>
        <v/>
      </c>
      <c r="ER48" s="5"/>
      <c r="ES48" s="5"/>
      <c r="ET48" s="4">
        <v>0</v>
      </c>
    </row>
    <row r="49" spans="1:150" ht="21" customHeight="1">
      <c r="A49" s="106" t="s">
        <v>59</v>
      </c>
      <c r="B49" s="106" t="s">
        <v>135</v>
      </c>
      <c r="C49" s="106" t="s">
        <v>136</v>
      </c>
      <c r="D49" s="106" t="s">
        <v>137</v>
      </c>
      <c r="E49" s="117"/>
      <c r="F49" s="117"/>
      <c r="G49" s="117"/>
      <c r="H49" s="117"/>
      <c r="I49" s="135"/>
      <c r="J49" s="124"/>
      <c r="K49" s="106"/>
      <c r="L49" s="108"/>
      <c r="P49" s="125"/>
      <c r="Q49" s="125"/>
      <c r="R49" s="127"/>
      <c r="S49" s="154"/>
      <c r="T49" s="155" t="s">
        <v>89</v>
      </c>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c r="EF49" s="156"/>
      <c r="EG49" s="156"/>
      <c r="EH49" s="156"/>
      <c r="EI49" s="156"/>
      <c r="EJ49" s="156"/>
      <c r="EK49" s="156"/>
      <c r="EL49" s="156"/>
      <c r="EM49" s="156"/>
      <c r="EN49" s="116" t="s">
        <v>90</v>
      </c>
      <c r="EP49" s="5"/>
      <c r="EQ49" s="5" t="str">
        <f t="shared" si="1"/>
        <v>Добавить значение признака дифференциации</v>
      </c>
      <c r="ER49" s="5"/>
      <c r="ES49" s="5"/>
      <c r="ET49" s="4">
        <v>20</v>
      </c>
    </row>
    <row r="50" spans="1:150" ht="23.25" customHeight="1">
      <c r="A50" s="106"/>
      <c r="B50" s="106"/>
      <c r="C50" s="106"/>
      <c r="D50" s="106"/>
      <c r="E50" s="117"/>
      <c r="F50" s="117"/>
      <c r="G50" s="117"/>
      <c r="H50" s="117"/>
      <c r="I50" s="135"/>
      <c r="J50" s="124" t="str">
        <f>I45&amp;".2"</f>
        <v>1.1.1.1.2</v>
      </c>
      <c r="K50" s="106"/>
      <c r="L50" s="108" t="s">
        <v>85</v>
      </c>
      <c r="P50" s="125"/>
      <c r="Q50" s="220" t="s">
        <v>1</v>
      </c>
      <c r="R50" s="136"/>
      <c r="S50" s="111" t="str">
        <f>$J50</f>
        <v>1.1.1.1.2</v>
      </c>
      <c r="T50" s="137" t="s">
        <v>86</v>
      </c>
      <c r="U50" s="112"/>
      <c r="V50" s="138"/>
      <c r="W50" s="139"/>
      <c r="X50" s="139"/>
      <c r="Y50" s="139"/>
      <c r="Z50" s="139"/>
      <c r="AA50" s="139"/>
      <c r="AB50" s="139"/>
      <c r="AC50" s="139"/>
      <c r="AD50" s="139"/>
      <c r="AE50" s="139"/>
      <c r="AF50" s="140"/>
      <c r="AG50" s="138" t="s">
        <v>139</v>
      </c>
      <c r="AH50" s="139"/>
      <c r="AI50" s="139"/>
      <c r="AJ50" s="139"/>
      <c r="AK50" s="139"/>
      <c r="AL50" s="139"/>
      <c r="AM50" s="139"/>
      <c r="AN50" s="139"/>
      <c r="AO50" s="139"/>
      <c r="AP50" s="139"/>
      <c r="AQ50" s="139"/>
      <c r="AR50" s="138"/>
      <c r="AS50" s="139"/>
      <c r="AT50" s="139"/>
      <c r="AU50" s="139"/>
      <c r="AV50" s="139"/>
      <c r="AW50" s="139"/>
      <c r="AX50" s="139"/>
      <c r="AY50" s="139"/>
      <c r="AZ50" s="139"/>
      <c r="BA50" s="139"/>
      <c r="BB50" s="140"/>
      <c r="BC50" s="138"/>
      <c r="BD50" s="139"/>
      <c r="BE50" s="139"/>
      <c r="BF50" s="139"/>
      <c r="BG50" s="139"/>
      <c r="BH50" s="139"/>
      <c r="BI50" s="139"/>
      <c r="BJ50" s="139"/>
      <c r="BK50" s="139"/>
      <c r="BL50" s="139"/>
      <c r="BM50" s="140"/>
      <c r="BN50" s="138"/>
      <c r="BO50" s="139"/>
      <c r="BP50" s="139"/>
      <c r="BQ50" s="139"/>
      <c r="BR50" s="139"/>
      <c r="BS50" s="139"/>
      <c r="BT50" s="139"/>
      <c r="BU50" s="139"/>
      <c r="BV50" s="139"/>
      <c r="BW50" s="139"/>
      <c r="BX50" s="140"/>
      <c r="BY50" s="138"/>
      <c r="BZ50" s="139"/>
      <c r="CA50" s="139"/>
      <c r="CB50" s="139"/>
      <c r="CC50" s="139"/>
      <c r="CD50" s="139"/>
      <c r="CE50" s="139"/>
      <c r="CF50" s="139"/>
      <c r="CG50" s="139"/>
      <c r="CH50" s="139"/>
      <c r="CI50" s="140"/>
      <c r="CJ50" s="138"/>
      <c r="CK50" s="139"/>
      <c r="CL50" s="139"/>
      <c r="CM50" s="139"/>
      <c r="CN50" s="139"/>
      <c r="CO50" s="139"/>
      <c r="CP50" s="139"/>
      <c r="CQ50" s="139"/>
      <c r="CR50" s="139"/>
      <c r="CS50" s="139"/>
      <c r="CT50" s="140"/>
      <c r="CU50" s="138"/>
      <c r="CV50" s="139"/>
      <c r="CW50" s="139"/>
      <c r="CX50" s="139"/>
      <c r="CY50" s="139"/>
      <c r="CZ50" s="139"/>
      <c r="DA50" s="139"/>
      <c r="DB50" s="139"/>
      <c r="DC50" s="139"/>
      <c r="DD50" s="139"/>
      <c r="DE50" s="140"/>
      <c r="DF50" s="138"/>
      <c r="DG50" s="139"/>
      <c r="DH50" s="139"/>
      <c r="DI50" s="139"/>
      <c r="DJ50" s="139"/>
      <c r="DK50" s="139"/>
      <c r="DL50" s="139"/>
      <c r="DM50" s="139"/>
      <c r="DN50" s="139"/>
      <c r="DO50" s="139"/>
      <c r="DP50" s="140"/>
      <c r="DQ50" s="138"/>
      <c r="DR50" s="139"/>
      <c r="DS50" s="139"/>
      <c r="DT50" s="139"/>
      <c r="DU50" s="139"/>
      <c r="DV50" s="139"/>
      <c r="DW50" s="139"/>
      <c r="DX50" s="139"/>
      <c r="DY50" s="139"/>
      <c r="DZ50" s="139"/>
      <c r="EA50" s="140"/>
      <c r="EB50" s="138"/>
      <c r="EC50" s="139"/>
      <c r="ED50" s="139"/>
      <c r="EE50" s="139"/>
      <c r="EF50" s="139"/>
      <c r="EG50" s="139"/>
      <c r="EH50" s="139"/>
      <c r="EI50" s="139"/>
      <c r="EJ50" s="139"/>
      <c r="EK50" s="139"/>
      <c r="EL50" s="140"/>
      <c r="EM50" s="140"/>
      <c r="EN50" s="141" t="s">
        <v>87</v>
      </c>
      <c r="EP50" s="5"/>
      <c r="EQ50" s="5" t="str">
        <f t="shared" si="1"/>
        <v>Группа потребителей</v>
      </c>
      <c r="ER50" s="5"/>
      <c r="ES50" s="5"/>
      <c r="ET50" s="4">
        <v>0</v>
      </c>
    </row>
    <row r="51" spans="1:150" ht="23.25" customHeight="1">
      <c r="A51" s="106"/>
      <c r="B51" s="106"/>
      <c r="C51" s="106"/>
      <c r="D51" s="106"/>
      <c r="E51" s="117"/>
      <c r="F51" s="117"/>
      <c r="G51" s="117"/>
      <c r="H51" s="117"/>
      <c r="I51" s="135"/>
      <c r="J51" s="135" t="str">
        <f>I45&amp;".1"</f>
        <v>1.1.1.1.1</v>
      </c>
      <c r="K51" s="124" t="str">
        <f>J50&amp;".1"</f>
        <v>1.1.1.1.2.1</v>
      </c>
      <c r="L51" s="108"/>
      <c r="P51" s="125"/>
      <c r="Q51" s="125"/>
      <c r="R51" s="136">
        <v>1</v>
      </c>
      <c r="S51" s="111" t="str">
        <f>$K51</f>
        <v>1.1.1.1.2.1</v>
      </c>
      <c r="T51" s="142"/>
      <c r="U51" s="112"/>
      <c r="V51" s="143"/>
      <c r="W51" s="143"/>
      <c r="X51" s="143"/>
      <c r="Y51" s="143"/>
      <c r="Z51" s="143"/>
      <c r="AA51" s="143"/>
      <c r="AB51" s="143"/>
      <c r="AC51" s="144"/>
      <c r="AD51" s="145" t="s">
        <v>88</v>
      </c>
      <c r="AE51" s="144"/>
      <c r="AF51" s="145" t="s">
        <v>88</v>
      </c>
      <c r="AG51" s="143"/>
      <c r="AH51" s="143">
        <v>41.75</v>
      </c>
      <c r="AI51" s="143"/>
      <c r="AJ51" s="143"/>
      <c r="AK51" s="143">
        <v>2365.79</v>
      </c>
      <c r="AL51" s="143"/>
      <c r="AM51" s="143"/>
      <c r="AN51" s="144">
        <v>45658.475914351853</v>
      </c>
      <c r="AO51" s="145" t="s">
        <v>88</v>
      </c>
      <c r="AP51" s="146">
        <v>45838.475995370369</v>
      </c>
      <c r="AQ51" s="145" t="s">
        <v>88</v>
      </c>
      <c r="AR51" s="143"/>
      <c r="AS51" s="143">
        <v>44.13</v>
      </c>
      <c r="AT51" s="143"/>
      <c r="AU51" s="143"/>
      <c r="AV51" s="143">
        <v>2598.86</v>
      </c>
      <c r="AW51" s="143"/>
      <c r="AX51" s="143"/>
      <c r="AY51" s="144">
        <v>45839.476365740738</v>
      </c>
      <c r="AZ51" s="145" t="s">
        <v>88</v>
      </c>
      <c r="BA51" s="144">
        <v>46022.476458333331</v>
      </c>
      <c r="BB51" s="145" t="s">
        <v>88</v>
      </c>
      <c r="BC51" s="143"/>
      <c r="BD51" s="143">
        <v>44.13</v>
      </c>
      <c r="BE51" s="143"/>
      <c r="BF51" s="143"/>
      <c r="BG51" s="143">
        <v>2598.86</v>
      </c>
      <c r="BH51" s="143"/>
      <c r="BI51" s="143"/>
      <c r="BJ51" s="144">
        <v>46023.476793981485</v>
      </c>
      <c r="BK51" s="145" t="s">
        <v>88</v>
      </c>
      <c r="BL51" s="144">
        <v>46203.476898148147</v>
      </c>
      <c r="BM51" s="145" t="s">
        <v>88</v>
      </c>
      <c r="BN51" s="143"/>
      <c r="BO51" s="143">
        <v>46.64</v>
      </c>
      <c r="BP51" s="143"/>
      <c r="BQ51" s="143"/>
      <c r="BR51" s="143">
        <v>2612.89</v>
      </c>
      <c r="BS51" s="143"/>
      <c r="BT51" s="143"/>
      <c r="BU51" s="144">
        <v>46204.47724537037</v>
      </c>
      <c r="BV51" s="145" t="s">
        <v>88</v>
      </c>
      <c r="BW51" s="144">
        <v>46387.477349537039</v>
      </c>
      <c r="BX51" s="145" t="s">
        <v>88</v>
      </c>
      <c r="BY51" s="143"/>
      <c r="BZ51" s="143">
        <v>46.64</v>
      </c>
      <c r="CA51" s="143"/>
      <c r="CB51" s="143"/>
      <c r="CC51" s="143">
        <v>2612.89</v>
      </c>
      <c r="CD51" s="143"/>
      <c r="CE51" s="143"/>
      <c r="CF51" s="144">
        <v>46388.477835648147</v>
      </c>
      <c r="CG51" s="145" t="s">
        <v>88</v>
      </c>
      <c r="CH51" s="144">
        <v>46568.477916666663</v>
      </c>
      <c r="CI51" s="145" t="s">
        <v>88</v>
      </c>
      <c r="CJ51" s="143"/>
      <c r="CK51" s="143">
        <v>49.3</v>
      </c>
      <c r="CL51" s="143"/>
      <c r="CM51" s="143"/>
      <c r="CN51" s="143">
        <v>2478.42</v>
      </c>
      <c r="CO51" s="143"/>
      <c r="CP51" s="143"/>
      <c r="CQ51" s="144">
        <v>46569.478217592594</v>
      </c>
      <c r="CR51" s="145" t="s">
        <v>88</v>
      </c>
      <c r="CS51" s="144">
        <v>46752.47828703704</v>
      </c>
      <c r="CT51" s="145" t="s">
        <v>88</v>
      </c>
      <c r="CU51" s="143"/>
      <c r="CV51" s="143">
        <v>49.3</v>
      </c>
      <c r="CW51" s="143"/>
      <c r="CX51" s="143"/>
      <c r="CY51" s="143">
        <v>2478.42</v>
      </c>
      <c r="CZ51" s="143"/>
      <c r="DA51" s="143"/>
      <c r="DB51" s="144">
        <v>46753.478680555556</v>
      </c>
      <c r="DC51" s="145" t="s">
        <v>88</v>
      </c>
      <c r="DD51" s="144">
        <v>46934.478761574072</v>
      </c>
      <c r="DE51" s="145" t="s">
        <v>88</v>
      </c>
      <c r="DF51" s="143"/>
      <c r="DG51" s="143">
        <v>52.11</v>
      </c>
      <c r="DH51" s="143"/>
      <c r="DI51" s="143"/>
      <c r="DJ51" s="143">
        <v>2790.74</v>
      </c>
      <c r="DK51" s="143"/>
      <c r="DL51" s="143"/>
      <c r="DM51" s="144">
        <v>46935.47934027778</v>
      </c>
      <c r="DN51" s="145" t="s">
        <v>88</v>
      </c>
      <c r="DO51" s="144">
        <v>47118.479444444441</v>
      </c>
      <c r="DP51" s="145" t="s">
        <v>88</v>
      </c>
      <c r="DQ51" s="143"/>
      <c r="DR51" s="143">
        <v>52.11</v>
      </c>
      <c r="DS51" s="143"/>
      <c r="DT51" s="143"/>
      <c r="DU51" s="143">
        <v>2790.74</v>
      </c>
      <c r="DV51" s="143"/>
      <c r="DW51" s="143"/>
      <c r="DX51" s="144">
        <v>47119.471898148149</v>
      </c>
      <c r="DY51" s="145" t="s">
        <v>88</v>
      </c>
      <c r="DZ51" s="144">
        <v>47299.472002314818</v>
      </c>
      <c r="EA51" s="145" t="s">
        <v>88</v>
      </c>
      <c r="EB51" s="143"/>
      <c r="EC51" s="143">
        <v>55.08</v>
      </c>
      <c r="ED51" s="143"/>
      <c r="EE51" s="143"/>
      <c r="EF51" s="143">
        <v>2902.38</v>
      </c>
      <c r="EG51" s="143"/>
      <c r="EH51" s="143"/>
      <c r="EI51" s="144">
        <v>47300.472233796296</v>
      </c>
      <c r="EJ51" s="145" t="s">
        <v>88</v>
      </c>
      <c r="EK51" s="144">
        <v>47483.472337962965</v>
      </c>
      <c r="EL51" s="145" t="s">
        <v>88</v>
      </c>
      <c r="EM51" s="147"/>
      <c r="EN51" s="148"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EO51" s="51" t="e">
        <f ca="1">STRCHECKDATE(V52:EM52)</f>
        <v>#NAME?</v>
      </c>
      <c r="EP51" s="5"/>
      <c r="EQ51" s="5" t="str">
        <f t="shared" si="1"/>
        <v/>
      </c>
      <c r="ER51" s="5"/>
      <c r="ES51" s="5"/>
      <c r="ET51" s="4">
        <v>0</v>
      </c>
    </row>
    <row r="52" spans="1:150" ht="14.25" customHeight="1">
      <c r="A52" s="106"/>
      <c r="B52" s="106"/>
      <c r="C52" s="106"/>
      <c r="D52" s="106"/>
      <c r="E52" s="117"/>
      <c r="F52" s="117"/>
      <c r="G52" s="117"/>
      <c r="H52" s="117"/>
      <c r="I52" s="135"/>
      <c r="J52" s="135" t="str">
        <f>I45&amp;".1"</f>
        <v>1.1.1.1.1</v>
      </c>
      <c r="K52" s="124"/>
      <c r="L52" s="108"/>
      <c r="P52" s="125"/>
      <c r="Q52" s="125"/>
      <c r="R52" s="136"/>
      <c r="S52" s="149"/>
      <c r="T52" s="112"/>
      <c r="U52" s="112"/>
      <c r="V52" s="150"/>
      <c r="W52" s="150"/>
      <c r="X52" s="150"/>
      <c r="Y52" s="150"/>
      <c r="Z52" s="150"/>
      <c r="AA52" s="150"/>
      <c r="AB52" s="150"/>
      <c r="AC52" s="151"/>
      <c r="AD52" s="145"/>
      <c r="AE52" s="151"/>
      <c r="AF52" s="145"/>
      <c r="AG52" s="150"/>
      <c r="AH52" s="150"/>
      <c r="AI52" s="150"/>
      <c r="AJ52" s="150"/>
      <c r="AK52" s="150"/>
      <c r="AL52" s="150"/>
      <c r="AM52" s="150"/>
      <c r="AN52" s="151"/>
      <c r="AO52" s="145"/>
      <c r="AP52" s="152"/>
      <c r="AQ52" s="145"/>
      <c r="AR52" s="150"/>
      <c r="AS52" s="150"/>
      <c r="AT52" s="150"/>
      <c r="AU52" s="150"/>
      <c r="AV52" s="150"/>
      <c r="AW52" s="150"/>
      <c r="AX52" s="150"/>
      <c r="AY52" s="151"/>
      <c r="AZ52" s="145"/>
      <c r="BA52" s="151"/>
      <c r="BB52" s="145"/>
      <c r="BC52" s="150"/>
      <c r="BD52" s="150"/>
      <c r="BE52" s="150"/>
      <c r="BF52" s="150"/>
      <c r="BG52" s="150"/>
      <c r="BH52" s="150"/>
      <c r="BI52" s="150"/>
      <c r="BJ52" s="151"/>
      <c r="BK52" s="145"/>
      <c r="BL52" s="151"/>
      <c r="BM52" s="145"/>
      <c r="BN52" s="150"/>
      <c r="BO52" s="150"/>
      <c r="BP52" s="150"/>
      <c r="BQ52" s="150"/>
      <c r="BR52" s="150"/>
      <c r="BS52" s="150"/>
      <c r="BT52" s="150"/>
      <c r="BU52" s="151"/>
      <c r="BV52" s="145"/>
      <c r="BW52" s="151"/>
      <c r="BX52" s="145"/>
      <c r="BY52" s="150"/>
      <c r="BZ52" s="150"/>
      <c r="CA52" s="150"/>
      <c r="CB52" s="150"/>
      <c r="CC52" s="150"/>
      <c r="CD52" s="150"/>
      <c r="CE52" s="150"/>
      <c r="CF52" s="151"/>
      <c r="CG52" s="145"/>
      <c r="CH52" s="151"/>
      <c r="CI52" s="145"/>
      <c r="CJ52" s="150"/>
      <c r="CK52" s="150"/>
      <c r="CL52" s="150"/>
      <c r="CM52" s="150"/>
      <c r="CN52" s="150"/>
      <c r="CO52" s="150"/>
      <c r="CP52" s="150"/>
      <c r="CQ52" s="151"/>
      <c r="CR52" s="145"/>
      <c r="CS52" s="151"/>
      <c r="CT52" s="145"/>
      <c r="CU52" s="150"/>
      <c r="CV52" s="150"/>
      <c r="CW52" s="150"/>
      <c r="CX52" s="150"/>
      <c r="CY52" s="150"/>
      <c r="CZ52" s="150"/>
      <c r="DA52" s="150"/>
      <c r="DB52" s="151"/>
      <c r="DC52" s="145"/>
      <c r="DD52" s="151"/>
      <c r="DE52" s="145"/>
      <c r="DF52" s="150"/>
      <c r="DG52" s="150"/>
      <c r="DH52" s="150"/>
      <c r="DI52" s="150"/>
      <c r="DJ52" s="150"/>
      <c r="DK52" s="150"/>
      <c r="DL52" s="150"/>
      <c r="DM52" s="151"/>
      <c r="DN52" s="145"/>
      <c r="DO52" s="151"/>
      <c r="DP52" s="145"/>
      <c r="DQ52" s="150"/>
      <c r="DR52" s="150"/>
      <c r="DS52" s="150"/>
      <c r="DT52" s="150"/>
      <c r="DU52" s="150"/>
      <c r="DV52" s="150"/>
      <c r="DW52" s="150"/>
      <c r="DX52" s="151"/>
      <c r="DY52" s="145"/>
      <c r="DZ52" s="151"/>
      <c r="EA52" s="145"/>
      <c r="EB52" s="150"/>
      <c r="EC52" s="150"/>
      <c r="ED52" s="150"/>
      <c r="EE52" s="150"/>
      <c r="EF52" s="150"/>
      <c r="EG52" s="150"/>
      <c r="EH52" s="150"/>
      <c r="EI52" s="151"/>
      <c r="EJ52" s="145"/>
      <c r="EK52" s="151"/>
      <c r="EL52" s="145"/>
      <c r="EM52" s="153"/>
      <c r="EN52" s="148"/>
      <c r="EP52" s="5"/>
      <c r="EQ52" s="5" t="str">
        <f t="shared" si="1"/>
        <v/>
      </c>
      <c r="ER52" s="5"/>
      <c r="ES52" s="5"/>
      <c r="ET52" s="4">
        <v>0</v>
      </c>
    </row>
    <row r="53" spans="1:150" ht="21" customHeight="1">
      <c r="A53" s="106"/>
      <c r="B53" s="106"/>
      <c r="C53" s="106"/>
      <c r="D53" s="106"/>
      <c r="E53" s="117"/>
      <c r="F53" s="117"/>
      <c r="G53" s="117"/>
      <c r="H53" s="117"/>
      <c r="I53" s="135"/>
      <c r="J53" s="124" t="str">
        <f>I45&amp;".1"</f>
        <v>1.1.1.1.1</v>
      </c>
      <c r="K53" s="106"/>
      <c r="L53" s="108"/>
      <c r="P53" s="125"/>
      <c r="Q53" s="125"/>
      <c r="R53" s="127"/>
      <c r="S53" s="154"/>
      <c r="T53" s="155" t="s">
        <v>89</v>
      </c>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6"/>
      <c r="EH53" s="156"/>
      <c r="EI53" s="156"/>
      <c r="EJ53" s="156"/>
      <c r="EK53" s="156"/>
      <c r="EL53" s="156"/>
      <c r="EM53" s="156"/>
      <c r="EN53" s="116" t="s">
        <v>90</v>
      </c>
      <c r="EP53" s="5"/>
      <c r="EQ53" s="5" t="str">
        <f t="shared" si="1"/>
        <v>Добавить значение признака дифференциации</v>
      </c>
      <c r="ER53" s="5"/>
      <c r="ES53" s="5"/>
      <c r="ET53" s="4">
        <v>0</v>
      </c>
    </row>
    <row r="54" spans="1:150" ht="21.95" customHeight="1">
      <c r="A54" s="106" t="s">
        <v>59</v>
      </c>
      <c r="B54" s="106" t="s">
        <v>135</v>
      </c>
      <c r="C54" s="106" t="s">
        <v>136</v>
      </c>
      <c r="D54" s="106" t="s">
        <v>137</v>
      </c>
      <c r="E54" s="117"/>
      <c r="F54" s="117"/>
      <c r="G54" s="117"/>
      <c r="H54" s="117"/>
      <c r="I54" s="124"/>
      <c r="J54" s="106"/>
      <c r="K54" s="106"/>
      <c r="L54" s="108"/>
      <c r="P54" s="125"/>
      <c r="Q54" s="126"/>
      <c r="R54" s="127"/>
      <c r="S54" s="154"/>
      <c r="T54" s="157" t="s">
        <v>91</v>
      </c>
      <c r="U54" s="156"/>
      <c r="V54" s="156"/>
      <c r="W54" s="156"/>
      <c r="X54" s="156"/>
      <c r="Y54" s="156"/>
      <c r="Z54" s="156"/>
      <c r="AA54" s="156"/>
      <c r="AB54" s="156"/>
      <c r="AC54" s="156"/>
      <c r="AD54" s="156"/>
      <c r="AE54" s="156"/>
      <c r="AF54" s="158"/>
      <c r="AG54" s="156"/>
      <c r="AH54" s="156"/>
      <c r="AI54" s="156"/>
      <c r="AJ54" s="156"/>
      <c r="AK54" s="156"/>
      <c r="AL54" s="156"/>
      <c r="AM54" s="156"/>
      <c r="AN54" s="156"/>
      <c r="AO54" s="156"/>
      <c r="AP54" s="156"/>
      <c r="AQ54" s="158"/>
      <c r="AR54" s="156"/>
      <c r="AS54" s="156"/>
      <c r="AT54" s="156"/>
      <c r="AU54" s="156"/>
      <c r="AV54" s="156"/>
      <c r="AW54" s="156"/>
      <c r="AX54" s="156"/>
      <c r="AY54" s="156"/>
      <c r="AZ54" s="156"/>
      <c r="BA54" s="156"/>
      <c r="BB54" s="158"/>
      <c r="BC54" s="156"/>
      <c r="BD54" s="156"/>
      <c r="BE54" s="156"/>
      <c r="BF54" s="156"/>
      <c r="BG54" s="156"/>
      <c r="BH54" s="156"/>
      <c r="BI54" s="156"/>
      <c r="BJ54" s="156"/>
      <c r="BK54" s="156"/>
      <c r="BL54" s="156"/>
      <c r="BM54" s="158"/>
      <c r="BN54" s="156"/>
      <c r="BO54" s="156"/>
      <c r="BP54" s="156"/>
      <c r="BQ54" s="156"/>
      <c r="BR54" s="156"/>
      <c r="BS54" s="156"/>
      <c r="BT54" s="156"/>
      <c r="BU54" s="156"/>
      <c r="BV54" s="156"/>
      <c r="BW54" s="156"/>
      <c r="BX54" s="158"/>
      <c r="BY54" s="156"/>
      <c r="BZ54" s="156"/>
      <c r="CA54" s="156"/>
      <c r="CB54" s="156"/>
      <c r="CC54" s="156"/>
      <c r="CD54" s="156"/>
      <c r="CE54" s="156"/>
      <c r="CF54" s="156"/>
      <c r="CG54" s="156"/>
      <c r="CH54" s="156"/>
      <c r="CI54" s="158"/>
      <c r="CJ54" s="156"/>
      <c r="CK54" s="156"/>
      <c r="CL54" s="156"/>
      <c r="CM54" s="156"/>
      <c r="CN54" s="156"/>
      <c r="CO54" s="156"/>
      <c r="CP54" s="156"/>
      <c r="CQ54" s="156"/>
      <c r="CR54" s="156"/>
      <c r="CS54" s="156"/>
      <c r="CT54" s="158"/>
      <c r="CU54" s="156"/>
      <c r="CV54" s="156"/>
      <c r="CW54" s="156"/>
      <c r="CX54" s="156"/>
      <c r="CY54" s="156"/>
      <c r="CZ54" s="156"/>
      <c r="DA54" s="156"/>
      <c r="DB54" s="156"/>
      <c r="DC54" s="156"/>
      <c r="DD54" s="156"/>
      <c r="DE54" s="158"/>
      <c r="DF54" s="156"/>
      <c r="DG54" s="156"/>
      <c r="DH54" s="156"/>
      <c r="DI54" s="156"/>
      <c r="DJ54" s="156"/>
      <c r="DK54" s="156"/>
      <c r="DL54" s="156"/>
      <c r="DM54" s="156"/>
      <c r="DN54" s="156"/>
      <c r="DO54" s="156"/>
      <c r="DP54" s="159"/>
      <c r="DQ54" s="156"/>
      <c r="DR54" s="156"/>
      <c r="DS54" s="156"/>
      <c r="DT54" s="156"/>
      <c r="DU54" s="156"/>
      <c r="DV54" s="156"/>
      <c r="DW54" s="156"/>
      <c r="DX54" s="156"/>
      <c r="DY54" s="156"/>
      <c r="DZ54" s="156"/>
      <c r="EA54" s="158"/>
      <c r="EB54" s="156"/>
      <c r="EC54" s="156"/>
      <c r="ED54" s="156"/>
      <c r="EE54" s="156"/>
      <c r="EF54" s="156"/>
      <c r="EG54" s="156"/>
      <c r="EH54" s="156"/>
      <c r="EI54" s="156"/>
      <c r="EJ54" s="156"/>
      <c r="EK54" s="156"/>
      <c r="EL54" s="158"/>
      <c r="EM54" s="156"/>
      <c r="EN54" s="160"/>
      <c r="EP54" s="5"/>
      <c r="EQ54" s="5" t="str">
        <f t="shared" si="1"/>
        <v>Добавить группу потребителей</v>
      </c>
      <c r="ER54" s="5"/>
      <c r="ES54" s="5"/>
      <c r="ET54" s="4">
        <v>21</v>
      </c>
    </row>
    <row r="55" spans="1:150" ht="21.95" customHeight="1">
      <c r="A55" s="106" t="s">
        <v>59</v>
      </c>
      <c r="B55" s="106" t="s">
        <v>135</v>
      </c>
      <c r="C55" s="106" t="s">
        <v>136</v>
      </c>
      <c r="D55" s="106" t="s">
        <v>137</v>
      </c>
      <c r="E55" s="117"/>
      <c r="F55" s="117"/>
      <c r="G55" s="117"/>
      <c r="H55" s="107"/>
      <c r="I55" s="106"/>
      <c r="J55" s="106"/>
      <c r="K55" s="106"/>
      <c r="L55" s="108"/>
      <c r="M55" s="109"/>
      <c r="N55" s="109"/>
      <c r="O55" s="2"/>
      <c r="P55" s="8"/>
      <c r="Q55" s="161"/>
      <c r="R55" s="110"/>
      <c r="S55" s="154"/>
      <c r="T55" s="162" t="s">
        <v>92</v>
      </c>
      <c r="U55" s="156"/>
      <c r="V55" s="156"/>
      <c r="W55" s="156"/>
      <c r="X55" s="156"/>
      <c r="Y55" s="156"/>
      <c r="Z55" s="156"/>
      <c r="AA55" s="156"/>
      <c r="AB55" s="156"/>
      <c r="AC55" s="156"/>
      <c r="AD55" s="156"/>
      <c r="AE55" s="156"/>
      <c r="AF55" s="158"/>
      <c r="AG55" s="156"/>
      <c r="AH55" s="156"/>
      <c r="AI55" s="156"/>
      <c r="AJ55" s="156"/>
      <c r="AK55" s="156"/>
      <c r="AL55" s="156"/>
      <c r="AM55" s="156"/>
      <c r="AN55" s="156"/>
      <c r="AO55" s="156"/>
      <c r="AP55" s="156"/>
      <c r="AQ55" s="158"/>
      <c r="AR55" s="156"/>
      <c r="AS55" s="156"/>
      <c r="AT55" s="156"/>
      <c r="AU55" s="156"/>
      <c r="AV55" s="156"/>
      <c r="AW55" s="156"/>
      <c r="AX55" s="156"/>
      <c r="AY55" s="156"/>
      <c r="AZ55" s="156"/>
      <c r="BA55" s="156"/>
      <c r="BB55" s="158"/>
      <c r="BC55" s="156"/>
      <c r="BD55" s="156"/>
      <c r="BE55" s="156"/>
      <c r="BF55" s="156"/>
      <c r="BG55" s="156"/>
      <c r="BH55" s="156"/>
      <c r="BI55" s="156"/>
      <c r="BJ55" s="156"/>
      <c r="BK55" s="156"/>
      <c r="BL55" s="156"/>
      <c r="BM55" s="158"/>
      <c r="BN55" s="156"/>
      <c r="BO55" s="156"/>
      <c r="BP55" s="156"/>
      <c r="BQ55" s="156"/>
      <c r="BR55" s="156"/>
      <c r="BS55" s="156"/>
      <c r="BT55" s="156"/>
      <c r="BU55" s="156"/>
      <c r="BV55" s="156"/>
      <c r="BW55" s="156"/>
      <c r="BX55" s="158"/>
      <c r="BY55" s="156"/>
      <c r="BZ55" s="156"/>
      <c r="CA55" s="156"/>
      <c r="CB55" s="156"/>
      <c r="CC55" s="156"/>
      <c r="CD55" s="156"/>
      <c r="CE55" s="156"/>
      <c r="CF55" s="156"/>
      <c r="CG55" s="156"/>
      <c r="CH55" s="156"/>
      <c r="CI55" s="158"/>
      <c r="CJ55" s="156"/>
      <c r="CK55" s="156"/>
      <c r="CL55" s="156"/>
      <c r="CM55" s="156"/>
      <c r="CN55" s="156"/>
      <c r="CO55" s="156"/>
      <c r="CP55" s="156"/>
      <c r="CQ55" s="156"/>
      <c r="CR55" s="156"/>
      <c r="CS55" s="156"/>
      <c r="CT55" s="158"/>
      <c r="CU55" s="156"/>
      <c r="CV55" s="156"/>
      <c r="CW55" s="156"/>
      <c r="CX55" s="156"/>
      <c r="CY55" s="156"/>
      <c r="CZ55" s="156"/>
      <c r="DA55" s="156"/>
      <c r="DB55" s="156"/>
      <c r="DC55" s="156"/>
      <c r="DD55" s="156"/>
      <c r="DE55" s="158"/>
      <c r="DF55" s="156"/>
      <c r="DG55" s="156"/>
      <c r="DH55" s="156"/>
      <c r="DI55" s="156"/>
      <c r="DJ55" s="156"/>
      <c r="DK55" s="156"/>
      <c r="DL55" s="156"/>
      <c r="DM55" s="156"/>
      <c r="DN55" s="156"/>
      <c r="DO55" s="156"/>
      <c r="DP55" s="159"/>
      <c r="DQ55" s="156"/>
      <c r="DR55" s="156"/>
      <c r="DS55" s="156"/>
      <c r="DT55" s="156"/>
      <c r="DU55" s="156"/>
      <c r="DV55" s="156"/>
      <c r="DW55" s="156"/>
      <c r="DX55" s="156"/>
      <c r="DY55" s="156"/>
      <c r="DZ55" s="156"/>
      <c r="EA55" s="158"/>
      <c r="EB55" s="156"/>
      <c r="EC55" s="156"/>
      <c r="ED55" s="156"/>
      <c r="EE55" s="156"/>
      <c r="EF55" s="156"/>
      <c r="EG55" s="156"/>
      <c r="EH55" s="156"/>
      <c r="EI55" s="156"/>
      <c r="EJ55" s="156"/>
      <c r="EK55" s="156"/>
      <c r="EL55" s="158"/>
      <c r="EM55" s="156"/>
      <c r="EN55" s="163"/>
      <c r="EP55" s="5"/>
      <c r="EQ55" s="5" t="str">
        <f t="shared" si="1"/>
        <v>Добавить наименование признака дифференциации</v>
      </c>
      <c r="ER55" s="5"/>
      <c r="ES55" s="5"/>
      <c r="ET55" s="4">
        <v>21</v>
      </c>
    </row>
    <row r="56" spans="1:150" s="51" customFormat="1" ht="0" hidden="1" customHeight="1">
      <c r="A56" s="164" t="s">
        <v>59</v>
      </c>
      <c r="B56" s="164" t="s">
        <v>135</v>
      </c>
      <c r="C56" s="164"/>
      <c r="D56" s="164"/>
      <c r="E56" s="117"/>
      <c r="F56" s="107"/>
      <c r="G56" s="164"/>
      <c r="H56" s="164"/>
      <c r="I56" s="164"/>
      <c r="J56" s="164"/>
      <c r="K56" s="164"/>
      <c r="L56" s="165"/>
      <c r="M56" s="166"/>
      <c r="N56" s="166"/>
      <c r="P56" s="101"/>
      <c r="Q56" s="167"/>
      <c r="R56" s="101"/>
      <c r="S56" s="168"/>
      <c r="T56" s="169" t="s">
        <v>93</v>
      </c>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170"/>
      <c r="EJ56" s="170"/>
      <c r="EK56" s="170"/>
      <c r="EL56" s="170"/>
      <c r="EM56" s="170"/>
      <c r="EN56" s="170"/>
      <c r="EP56" s="5"/>
      <c r="EQ56" s="5" t="str">
        <f t="shared" si="1"/>
        <v>Добавить централизованную систему для дифференциации</v>
      </c>
      <c r="ER56" s="5"/>
      <c r="ES56" s="5"/>
      <c r="ET56" s="51">
        <v>0</v>
      </c>
    </row>
    <row r="57" spans="1:150" s="51" customFormat="1" ht="0" hidden="1" customHeight="1">
      <c r="A57" s="164" t="s">
        <v>59</v>
      </c>
      <c r="B57" s="164"/>
      <c r="C57" s="164"/>
      <c r="D57" s="164"/>
      <c r="E57" s="107"/>
      <c r="F57" s="164"/>
      <c r="G57" s="164"/>
      <c r="H57" s="164"/>
      <c r="I57" s="164"/>
      <c r="J57" s="164"/>
      <c r="K57" s="164"/>
      <c r="L57" s="165"/>
      <c r="M57" s="166"/>
      <c r="N57" s="166"/>
      <c r="P57" s="101"/>
      <c r="Q57" s="167"/>
      <c r="R57" s="101"/>
      <c r="S57" s="168"/>
      <c r="T57" s="169" t="s">
        <v>94</v>
      </c>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c r="DN57" s="170"/>
      <c r="DO57" s="170"/>
      <c r="DP57" s="170"/>
      <c r="DQ57" s="170"/>
      <c r="DR57" s="170"/>
      <c r="DS57" s="170"/>
      <c r="DT57" s="170"/>
      <c r="DU57" s="170"/>
      <c r="DV57" s="170"/>
      <c r="DW57" s="170"/>
      <c r="DX57" s="170"/>
      <c r="DY57" s="170"/>
      <c r="DZ57" s="170"/>
      <c r="EA57" s="170"/>
      <c r="EB57" s="170"/>
      <c r="EC57" s="170"/>
      <c r="ED57" s="170"/>
      <c r="EE57" s="170"/>
      <c r="EF57" s="170"/>
      <c r="EG57" s="170"/>
      <c r="EH57" s="170"/>
      <c r="EI57" s="170"/>
      <c r="EJ57" s="170"/>
      <c r="EK57" s="170"/>
      <c r="EL57" s="170"/>
      <c r="EM57" s="170"/>
      <c r="EN57" s="170"/>
      <c r="EP57" s="5"/>
      <c r="EQ57" s="5" t="str">
        <f t="shared" si="1"/>
        <v>Добавить территорию для дифференциации</v>
      </c>
      <c r="ER57" s="5"/>
      <c r="ES57" s="5"/>
      <c r="ET57" s="51">
        <v>0</v>
      </c>
    </row>
    <row r="58" spans="1:150" ht="23.25" customHeight="1">
      <c r="A58" s="106" t="s">
        <v>61</v>
      </c>
      <c r="B58" s="106"/>
      <c r="C58" s="106"/>
      <c r="D58" s="106"/>
      <c r="E58" s="107" t="s">
        <v>12</v>
      </c>
      <c r="F58" s="106"/>
      <c r="G58" s="106"/>
      <c r="H58" s="106"/>
      <c r="I58" s="106"/>
      <c r="J58" s="106"/>
      <c r="K58" s="106"/>
      <c r="L58" s="108"/>
      <c r="M58" s="109"/>
      <c r="N58" s="109"/>
      <c r="O58" s="109"/>
      <c r="Q58" s="8"/>
      <c r="R58" s="110"/>
      <c r="S58" s="111" t="str">
        <f>INDEX(PT_DIFFERENTIATION_NUM_NTAR,MATCH(A58,PT_DIFFERENTIATION_NTAR_ID,0))</f>
        <v>2</v>
      </c>
      <c r="T58" s="97" t="s">
        <v>27</v>
      </c>
      <c r="U58" s="112"/>
      <c r="V58" s="113"/>
      <c r="W58" s="114"/>
      <c r="X58" s="114"/>
      <c r="Y58" s="114"/>
      <c r="Z58" s="114"/>
      <c r="AA58" s="114"/>
      <c r="AB58" s="114"/>
      <c r="AC58" s="114"/>
      <c r="AD58" s="114"/>
      <c r="AE58" s="114"/>
      <c r="AF58" s="115"/>
      <c r="AG58" s="113" t="str">
        <f>INDEX(PT_DIFFERENTIATION_NTAR,MATCH(A58,PT_DIFFERENTIATION_NTAR_ID,0))</f>
        <v>Тариф на горячее водоснабжение на территории п.Юность, Лунный</v>
      </c>
      <c r="AH58" s="114"/>
      <c r="AI58" s="114"/>
      <c r="AJ58" s="114"/>
      <c r="AK58" s="114"/>
      <c r="AL58" s="114"/>
      <c r="AM58" s="114"/>
      <c r="AN58" s="114"/>
      <c r="AO58" s="114"/>
      <c r="AP58" s="114"/>
      <c r="AQ58" s="114"/>
      <c r="AR58" s="113"/>
      <c r="AS58" s="114"/>
      <c r="AT58" s="114"/>
      <c r="AU58" s="114"/>
      <c r="AV58" s="114"/>
      <c r="AW58" s="114"/>
      <c r="AX58" s="114"/>
      <c r="AY58" s="114"/>
      <c r="AZ58" s="114"/>
      <c r="BA58" s="114"/>
      <c r="BB58" s="115"/>
      <c r="BC58" s="113"/>
      <c r="BD58" s="114"/>
      <c r="BE58" s="114"/>
      <c r="BF58" s="114"/>
      <c r="BG58" s="114"/>
      <c r="BH58" s="114"/>
      <c r="BI58" s="114"/>
      <c r="BJ58" s="114"/>
      <c r="BK58" s="114"/>
      <c r="BL58" s="114"/>
      <c r="BM58" s="115"/>
      <c r="BN58" s="113"/>
      <c r="BO58" s="114"/>
      <c r="BP58" s="114"/>
      <c r="BQ58" s="114"/>
      <c r="BR58" s="114"/>
      <c r="BS58" s="114"/>
      <c r="BT58" s="114"/>
      <c r="BU58" s="114"/>
      <c r="BV58" s="114"/>
      <c r="BW58" s="114"/>
      <c r="BX58" s="115"/>
      <c r="BY58" s="113"/>
      <c r="BZ58" s="114"/>
      <c r="CA58" s="114"/>
      <c r="CB58" s="114"/>
      <c r="CC58" s="114"/>
      <c r="CD58" s="114"/>
      <c r="CE58" s="114"/>
      <c r="CF58" s="114"/>
      <c r="CG58" s="114"/>
      <c r="CH58" s="114"/>
      <c r="CI58" s="115"/>
      <c r="CJ58" s="113"/>
      <c r="CK58" s="114"/>
      <c r="CL58" s="114"/>
      <c r="CM58" s="114"/>
      <c r="CN58" s="114"/>
      <c r="CO58" s="114"/>
      <c r="CP58" s="114"/>
      <c r="CQ58" s="114"/>
      <c r="CR58" s="114"/>
      <c r="CS58" s="114"/>
      <c r="CT58" s="115"/>
      <c r="CU58" s="113"/>
      <c r="CV58" s="114"/>
      <c r="CW58" s="114"/>
      <c r="CX58" s="114"/>
      <c r="CY58" s="114"/>
      <c r="CZ58" s="114"/>
      <c r="DA58" s="114"/>
      <c r="DB58" s="114"/>
      <c r="DC58" s="114"/>
      <c r="DD58" s="114"/>
      <c r="DE58" s="115"/>
      <c r="DF58" s="113"/>
      <c r="DG58" s="114"/>
      <c r="DH58" s="114"/>
      <c r="DI58" s="114"/>
      <c r="DJ58" s="114"/>
      <c r="DK58" s="114"/>
      <c r="DL58" s="114"/>
      <c r="DM58" s="114"/>
      <c r="DN58" s="114"/>
      <c r="DO58" s="114"/>
      <c r="DP58" s="115"/>
      <c r="DQ58" s="113"/>
      <c r="DR58" s="114"/>
      <c r="DS58" s="114"/>
      <c r="DT58" s="114"/>
      <c r="DU58" s="114"/>
      <c r="DV58" s="114"/>
      <c r="DW58" s="114"/>
      <c r="DX58" s="114"/>
      <c r="DY58" s="114"/>
      <c r="DZ58" s="114"/>
      <c r="EA58" s="115"/>
      <c r="EB58" s="113"/>
      <c r="EC58" s="114"/>
      <c r="ED58" s="114"/>
      <c r="EE58" s="114"/>
      <c r="EF58" s="114"/>
      <c r="EG58" s="114"/>
      <c r="EH58" s="114"/>
      <c r="EI58" s="114"/>
      <c r="EJ58" s="114"/>
      <c r="EK58" s="114"/>
      <c r="EL58" s="115"/>
      <c r="EM58" s="115"/>
      <c r="EN58"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EP58" s="5"/>
      <c r="EQ58" s="5" t="str">
        <f t="shared" si="1"/>
        <v>Наименование тарифа</v>
      </c>
      <c r="ER58" s="5"/>
      <c r="ES58" s="5"/>
      <c r="ET58" s="4">
        <v>0</v>
      </c>
    </row>
    <row r="59" spans="1:150" ht="23.25" customHeight="1">
      <c r="A59" s="106"/>
      <c r="B59" s="106" t="s">
        <v>140</v>
      </c>
      <c r="C59" s="106"/>
      <c r="D59" s="106"/>
      <c r="E59" s="117">
        <v>1</v>
      </c>
      <c r="F59" s="107">
        <v>1</v>
      </c>
      <c r="G59" s="106"/>
      <c r="H59" s="106"/>
      <c r="I59" s="106"/>
      <c r="J59" s="106"/>
      <c r="K59" s="106"/>
      <c r="L59" s="108"/>
      <c r="M59" s="109"/>
      <c r="N59" s="109"/>
      <c r="O59" s="109"/>
      <c r="P59" s="118"/>
      <c r="Q59" s="119"/>
      <c r="R59" s="120"/>
      <c r="S59" s="111" t="str">
        <f>INDEX(PT_DIFFERENTIATION_NUM_TER,MATCH(B59,PT_DIFFERENTIATION_TER_ID,0))</f>
        <v>2.1</v>
      </c>
      <c r="T59" s="121" t="s">
        <v>79</v>
      </c>
      <c r="U59" s="112"/>
      <c r="V59" s="113"/>
      <c r="W59" s="114"/>
      <c r="X59" s="114"/>
      <c r="Y59" s="114"/>
      <c r="Z59" s="114"/>
      <c r="AA59" s="114"/>
      <c r="AB59" s="114"/>
      <c r="AC59" s="114"/>
      <c r="AD59" s="114"/>
      <c r="AE59" s="114"/>
      <c r="AF59" s="115"/>
      <c r="AG59" s="113" t="str">
        <f>INDEX(PT_DIFFERENTIATION_TER,MATCH(B59,PT_DIFFERENTIATION_TER_ID,0))</f>
        <v>без дифференциации</v>
      </c>
      <c r="AH59" s="114"/>
      <c r="AI59" s="114"/>
      <c r="AJ59" s="114"/>
      <c r="AK59" s="114"/>
      <c r="AL59" s="114"/>
      <c r="AM59" s="114"/>
      <c r="AN59" s="114"/>
      <c r="AO59" s="114"/>
      <c r="AP59" s="114"/>
      <c r="AQ59" s="114"/>
      <c r="AR59" s="113"/>
      <c r="AS59" s="114"/>
      <c r="AT59" s="114"/>
      <c r="AU59" s="114"/>
      <c r="AV59" s="114"/>
      <c r="AW59" s="114"/>
      <c r="AX59" s="114"/>
      <c r="AY59" s="114"/>
      <c r="AZ59" s="114"/>
      <c r="BA59" s="114"/>
      <c r="BB59" s="115"/>
      <c r="BC59" s="113"/>
      <c r="BD59" s="114"/>
      <c r="BE59" s="114"/>
      <c r="BF59" s="114"/>
      <c r="BG59" s="114"/>
      <c r="BH59" s="114"/>
      <c r="BI59" s="114"/>
      <c r="BJ59" s="114"/>
      <c r="BK59" s="114"/>
      <c r="BL59" s="114"/>
      <c r="BM59" s="115"/>
      <c r="BN59" s="113"/>
      <c r="BO59" s="114"/>
      <c r="BP59" s="114"/>
      <c r="BQ59" s="114"/>
      <c r="BR59" s="114"/>
      <c r="BS59" s="114"/>
      <c r="BT59" s="114"/>
      <c r="BU59" s="114"/>
      <c r="BV59" s="114"/>
      <c r="BW59" s="114"/>
      <c r="BX59" s="115"/>
      <c r="BY59" s="113"/>
      <c r="BZ59" s="114"/>
      <c r="CA59" s="114"/>
      <c r="CB59" s="114"/>
      <c r="CC59" s="114"/>
      <c r="CD59" s="114"/>
      <c r="CE59" s="114"/>
      <c r="CF59" s="114"/>
      <c r="CG59" s="114"/>
      <c r="CH59" s="114"/>
      <c r="CI59" s="115"/>
      <c r="CJ59" s="113"/>
      <c r="CK59" s="114"/>
      <c r="CL59" s="114"/>
      <c r="CM59" s="114"/>
      <c r="CN59" s="114"/>
      <c r="CO59" s="114"/>
      <c r="CP59" s="114"/>
      <c r="CQ59" s="114"/>
      <c r="CR59" s="114"/>
      <c r="CS59" s="114"/>
      <c r="CT59" s="115"/>
      <c r="CU59" s="113"/>
      <c r="CV59" s="114"/>
      <c r="CW59" s="114"/>
      <c r="CX59" s="114"/>
      <c r="CY59" s="114"/>
      <c r="CZ59" s="114"/>
      <c r="DA59" s="114"/>
      <c r="DB59" s="114"/>
      <c r="DC59" s="114"/>
      <c r="DD59" s="114"/>
      <c r="DE59" s="115"/>
      <c r="DF59" s="113"/>
      <c r="DG59" s="114"/>
      <c r="DH59" s="114"/>
      <c r="DI59" s="114"/>
      <c r="DJ59" s="114"/>
      <c r="DK59" s="114"/>
      <c r="DL59" s="114"/>
      <c r="DM59" s="114"/>
      <c r="DN59" s="114"/>
      <c r="DO59" s="114"/>
      <c r="DP59" s="115"/>
      <c r="DQ59" s="113"/>
      <c r="DR59" s="114"/>
      <c r="DS59" s="114"/>
      <c r="DT59" s="114"/>
      <c r="DU59" s="114"/>
      <c r="DV59" s="114"/>
      <c r="DW59" s="114"/>
      <c r="DX59" s="114"/>
      <c r="DY59" s="114"/>
      <c r="DZ59" s="114"/>
      <c r="EA59" s="115"/>
      <c r="EB59" s="113"/>
      <c r="EC59" s="114"/>
      <c r="ED59" s="114"/>
      <c r="EE59" s="114"/>
      <c r="EF59" s="114"/>
      <c r="EG59" s="114"/>
      <c r="EH59" s="114"/>
      <c r="EI59" s="114"/>
      <c r="EJ59" s="114"/>
      <c r="EK59" s="114"/>
      <c r="EL59" s="115"/>
      <c r="EM59" s="115"/>
      <c r="EN59" s="116" t="s">
        <v>80</v>
      </c>
      <c r="EP59" s="5"/>
      <c r="EQ59" s="5" t="str">
        <f t="shared" si="1"/>
        <v>Территория действия тарифа</v>
      </c>
      <c r="ER59" s="5"/>
      <c r="ES59" s="5"/>
      <c r="ET59" s="4">
        <v>0</v>
      </c>
    </row>
    <row r="60" spans="1:150" ht="23.25" customHeight="1">
      <c r="A60" s="106"/>
      <c r="B60" s="106"/>
      <c r="C60" s="106" t="s">
        <v>141</v>
      </c>
      <c r="D60" s="106"/>
      <c r="E60" s="117">
        <v>1</v>
      </c>
      <c r="F60" s="117"/>
      <c r="G60" s="107">
        <v>1</v>
      </c>
      <c r="H60" s="106"/>
      <c r="I60" s="106"/>
      <c r="J60" s="106"/>
      <c r="K60" s="106"/>
      <c r="L60" s="108"/>
      <c r="M60" s="109"/>
      <c r="N60" s="109"/>
      <c r="O60" s="109"/>
      <c r="P60" s="122"/>
      <c r="Q60" s="119"/>
      <c r="R60" s="120"/>
      <c r="S60" s="111" t="str">
        <f>INDEX(PT_DIFFERENTIATION_NUM_CS,MATCH(C60,PT_DIFFERENTIATION_CS_ID,0))</f>
        <v>2.1.1</v>
      </c>
      <c r="T60" s="123" t="s">
        <v>81</v>
      </c>
      <c r="U60" s="112"/>
      <c r="V60" s="113"/>
      <c r="W60" s="114"/>
      <c r="X60" s="114"/>
      <c r="Y60" s="114"/>
      <c r="Z60" s="114"/>
      <c r="AA60" s="114"/>
      <c r="AB60" s="114"/>
      <c r="AC60" s="114"/>
      <c r="AD60" s="114"/>
      <c r="AE60" s="114"/>
      <c r="AF60" s="115"/>
      <c r="AG60" s="113" t="str">
        <f>INDEX(PT_DIFFERENTIATION_CS,MATCH(C60,PT_DIFFERENTIATION_CS_ID,0))</f>
        <v>без дифференциации</v>
      </c>
      <c r="AH60" s="114"/>
      <c r="AI60" s="114"/>
      <c r="AJ60" s="114"/>
      <c r="AK60" s="114"/>
      <c r="AL60" s="114"/>
      <c r="AM60" s="114"/>
      <c r="AN60" s="114"/>
      <c r="AO60" s="114"/>
      <c r="AP60" s="114"/>
      <c r="AQ60" s="114"/>
      <c r="AR60" s="113"/>
      <c r="AS60" s="114"/>
      <c r="AT60" s="114"/>
      <c r="AU60" s="114"/>
      <c r="AV60" s="114"/>
      <c r="AW60" s="114"/>
      <c r="AX60" s="114"/>
      <c r="AY60" s="114"/>
      <c r="AZ60" s="114"/>
      <c r="BA60" s="114"/>
      <c r="BB60" s="115"/>
      <c r="BC60" s="113"/>
      <c r="BD60" s="114"/>
      <c r="BE60" s="114"/>
      <c r="BF60" s="114"/>
      <c r="BG60" s="114"/>
      <c r="BH60" s="114"/>
      <c r="BI60" s="114"/>
      <c r="BJ60" s="114"/>
      <c r="BK60" s="114"/>
      <c r="BL60" s="114"/>
      <c r="BM60" s="115"/>
      <c r="BN60" s="113"/>
      <c r="BO60" s="114"/>
      <c r="BP60" s="114"/>
      <c r="BQ60" s="114"/>
      <c r="BR60" s="114"/>
      <c r="BS60" s="114"/>
      <c r="BT60" s="114"/>
      <c r="BU60" s="114"/>
      <c r="BV60" s="114"/>
      <c r="BW60" s="114"/>
      <c r="BX60" s="115"/>
      <c r="BY60" s="113"/>
      <c r="BZ60" s="114"/>
      <c r="CA60" s="114"/>
      <c r="CB60" s="114"/>
      <c r="CC60" s="114"/>
      <c r="CD60" s="114"/>
      <c r="CE60" s="114"/>
      <c r="CF60" s="114"/>
      <c r="CG60" s="114"/>
      <c r="CH60" s="114"/>
      <c r="CI60" s="115"/>
      <c r="CJ60" s="113"/>
      <c r="CK60" s="114"/>
      <c r="CL60" s="114"/>
      <c r="CM60" s="114"/>
      <c r="CN60" s="114"/>
      <c r="CO60" s="114"/>
      <c r="CP60" s="114"/>
      <c r="CQ60" s="114"/>
      <c r="CR60" s="114"/>
      <c r="CS60" s="114"/>
      <c r="CT60" s="115"/>
      <c r="CU60" s="113"/>
      <c r="CV60" s="114"/>
      <c r="CW60" s="114"/>
      <c r="CX60" s="114"/>
      <c r="CY60" s="114"/>
      <c r="CZ60" s="114"/>
      <c r="DA60" s="114"/>
      <c r="DB60" s="114"/>
      <c r="DC60" s="114"/>
      <c r="DD60" s="114"/>
      <c r="DE60" s="115"/>
      <c r="DF60" s="113"/>
      <c r="DG60" s="114"/>
      <c r="DH60" s="114"/>
      <c r="DI60" s="114"/>
      <c r="DJ60" s="114"/>
      <c r="DK60" s="114"/>
      <c r="DL60" s="114"/>
      <c r="DM60" s="114"/>
      <c r="DN60" s="114"/>
      <c r="DO60" s="114"/>
      <c r="DP60" s="115"/>
      <c r="DQ60" s="113"/>
      <c r="DR60" s="114"/>
      <c r="DS60" s="114"/>
      <c r="DT60" s="114"/>
      <c r="DU60" s="114"/>
      <c r="DV60" s="114"/>
      <c r="DW60" s="114"/>
      <c r="DX60" s="114"/>
      <c r="DY60" s="114"/>
      <c r="DZ60" s="114"/>
      <c r="EA60" s="115"/>
      <c r="EB60" s="113"/>
      <c r="EC60" s="114"/>
      <c r="ED60" s="114"/>
      <c r="EE60" s="114"/>
      <c r="EF60" s="114"/>
      <c r="EG60" s="114"/>
      <c r="EH60" s="114"/>
      <c r="EI60" s="114"/>
      <c r="EJ60" s="114"/>
      <c r="EK60" s="114"/>
      <c r="EL60" s="115"/>
      <c r="EM60" s="115"/>
      <c r="EN60" s="116" t="s">
        <v>82</v>
      </c>
      <c r="EP60" s="5"/>
      <c r="EQ60" s="5" t="str">
        <f t="shared" si="1"/>
        <v>Наименование централизованной системы горячего водоснабжения</v>
      </c>
      <c r="ER60" s="5"/>
      <c r="ES60" s="5"/>
      <c r="ET60" s="4">
        <v>0</v>
      </c>
    </row>
    <row r="61" spans="1:150" ht="23.25" customHeight="1">
      <c r="A61" s="106"/>
      <c r="B61" s="106"/>
      <c r="C61" s="106"/>
      <c r="D61" s="106"/>
      <c r="E61" s="117">
        <v>1</v>
      </c>
      <c r="F61" s="117"/>
      <c r="G61" s="117"/>
      <c r="H61" s="117"/>
      <c r="I61" s="124" t="str">
        <f>S60&amp;".1"</f>
        <v>2.1.1.1</v>
      </c>
      <c r="J61" s="106"/>
      <c r="K61" s="106"/>
      <c r="L61" s="108"/>
      <c r="P61" s="125">
        <v>1</v>
      </c>
      <c r="Q61" s="126"/>
      <c r="R61" s="127"/>
      <c r="S61" s="111" t="str">
        <f>$I61</f>
        <v>2.1.1.1</v>
      </c>
      <c r="T61" s="128" t="s">
        <v>83</v>
      </c>
      <c r="U61" s="112"/>
      <c r="V61" s="129"/>
      <c r="W61" s="130"/>
      <c r="X61" s="130"/>
      <c r="Y61" s="130"/>
      <c r="Z61" s="130"/>
      <c r="AA61" s="130"/>
      <c r="AB61" s="130"/>
      <c r="AC61" s="130"/>
      <c r="AD61" s="130"/>
      <c r="AE61" s="130"/>
      <c r="AF61" s="131"/>
      <c r="AG61" s="132"/>
      <c r="AH61" s="133"/>
      <c r="AI61" s="133"/>
      <c r="AJ61" s="133"/>
      <c r="AK61" s="133"/>
      <c r="AL61" s="133"/>
      <c r="AM61" s="133"/>
      <c r="AN61" s="133"/>
      <c r="AO61" s="133"/>
      <c r="AP61" s="133"/>
      <c r="AQ61" s="133"/>
      <c r="AR61" s="129"/>
      <c r="AS61" s="130"/>
      <c r="AT61" s="130"/>
      <c r="AU61" s="130"/>
      <c r="AV61" s="130"/>
      <c r="AW61" s="130"/>
      <c r="AX61" s="130"/>
      <c r="AY61" s="130"/>
      <c r="AZ61" s="130"/>
      <c r="BA61" s="130"/>
      <c r="BB61" s="131"/>
      <c r="BC61" s="129"/>
      <c r="BD61" s="130"/>
      <c r="BE61" s="130"/>
      <c r="BF61" s="130"/>
      <c r="BG61" s="130"/>
      <c r="BH61" s="130"/>
      <c r="BI61" s="130"/>
      <c r="BJ61" s="130"/>
      <c r="BK61" s="130"/>
      <c r="BL61" s="130"/>
      <c r="BM61" s="131"/>
      <c r="BN61" s="129"/>
      <c r="BO61" s="130"/>
      <c r="BP61" s="130"/>
      <c r="BQ61" s="130"/>
      <c r="BR61" s="130"/>
      <c r="BS61" s="130"/>
      <c r="BT61" s="130"/>
      <c r="BU61" s="130"/>
      <c r="BV61" s="130"/>
      <c r="BW61" s="130"/>
      <c r="BX61" s="131"/>
      <c r="BY61" s="129"/>
      <c r="BZ61" s="130"/>
      <c r="CA61" s="130"/>
      <c r="CB61" s="130"/>
      <c r="CC61" s="130"/>
      <c r="CD61" s="130"/>
      <c r="CE61" s="130"/>
      <c r="CF61" s="130"/>
      <c r="CG61" s="130"/>
      <c r="CH61" s="130"/>
      <c r="CI61" s="131"/>
      <c r="CJ61" s="129"/>
      <c r="CK61" s="130"/>
      <c r="CL61" s="130"/>
      <c r="CM61" s="130"/>
      <c r="CN61" s="130"/>
      <c r="CO61" s="130"/>
      <c r="CP61" s="130"/>
      <c r="CQ61" s="130"/>
      <c r="CR61" s="130"/>
      <c r="CS61" s="130"/>
      <c r="CT61" s="131"/>
      <c r="CU61" s="129"/>
      <c r="CV61" s="130"/>
      <c r="CW61" s="130"/>
      <c r="CX61" s="130"/>
      <c r="CY61" s="130"/>
      <c r="CZ61" s="130"/>
      <c r="DA61" s="130"/>
      <c r="DB61" s="130"/>
      <c r="DC61" s="130"/>
      <c r="DD61" s="130"/>
      <c r="DE61" s="131"/>
      <c r="DF61" s="129"/>
      <c r="DG61" s="130"/>
      <c r="DH61" s="130"/>
      <c r="DI61" s="130"/>
      <c r="DJ61" s="130"/>
      <c r="DK61" s="130"/>
      <c r="DL61" s="130"/>
      <c r="DM61" s="130"/>
      <c r="DN61" s="130"/>
      <c r="DO61" s="130"/>
      <c r="DP61" s="131"/>
      <c r="DQ61" s="129"/>
      <c r="DR61" s="130"/>
      <c r="DS61" s="130"/>
      <c r="DT61" s="130"/>
      <c r="DU61" s="130"/>
      <c r="DV61" s="130"/>
      <c r="DW61" s="130"/>
      <c r="DX61" s="130"/>
      <c r="DY61" s="130"/>
      <c r="DZ61" s="130"/>
      <c r="EA61" s="131"/>
      <c r="EB61" s="129"/>
      <c r="EC61" s="130"/>
      <c r="ED61" s="130"/>
      <c r="EE61" s="130"/>
      <c r="EF61" s="130"/>
      <c r="EG61" s="130"/>
      <c r="EH61" s="130"/>
      <c r="EI61" s="130"/>
      <c r="EJ61" s="130"/>
      <c r="EK61" s="130"/>
      <c r="EL61" s="131"/>
      <c r="EM61" s="134"/>
      <c r="EN61" s="116" t="s">
        <v>84</v>
      </c>
      <c r="EP61" s="5"/>
      <c r="EQ61" s="5" t="str">
        <f t="shared" si="1"/>
        <v>Наименование признака дифференциации</v>
      </c>
      <c r="ER61" s="5"/>
      <c r="ES61" s="5"/>
      <c r="ET61" s="4">
        <v>0</v>
      </c>
    </row>
    <row r="62" spans="1:150" ht="23.25" customHeight="1">
      <c r="A62" s="106"/>
      <c r="B62" s="106"/>
      <c r="C62" s="106"/>
      <c r="D62" s="106"/>
      <c r="E62" s="117">
        <v>1</v>
      </c>
      <c r="F62" s="117"/>
      <c r="G62" s="117"/>
      <c r="H62" s="117"/>
      <c r="I62" s="135"/>
      <c r="J62" s="124" t="str">
        <f>I61&amp;".1"</f>
        <v>2.1.1.1.1</v>
      </c>
      <c r="K62" s="106"/>
      <c r="L62" s="108" t="s">
        <v>85</v>
      </c>
      <c r="P62" s="125"/>
      <c r="Q62" s="125">
        <v>1</v>
      </c>
      <c r="R62" s="136"/>
      <c r="S62" s="111" t="str">
        <f>$J62</f>
        <v>2.1.1.1.1</v>
      </c>
      <c r="T62" s="137" t="s">
        <v>86</v>
      </c>
      <c r="U62" s="112"/>
      <c r="V62" s="138"/>
      <c r="W62" s="139"/>
      <c r="X62" s="139"/>
      <c r="Y62" s="139"/>
      <c r="Z62" s="139"/>
      <c r="AA62" s="139"/>
      <c r="AB62" s="139"/>
      <c r="AC62" s="139"/>
      <c r="AD62" s="139"/>
      <c r="AE62" s="139"/>
      <c r="AF62" s="140"/>
      <c r="AG62" s="138" t="s">
        <v>138</v>
      </c>
      <c r="AH62" s="139"/>
      <c r="AI62" s="139"/>
      <c r="AJ62" s="139"/>
      <c r="AK62" s="139"/>
      <c r="AL62" s="139"/>
      <c r="AM62" s="139"/>
      <c r="AN62" s="139"/>
      <c r="AO62" s="139"/>
      <c r="AP62" s="139"/>
      <c r="AQ62" s="139"/>
      <c r="AR62" s="138"/>
      <c r="AS62" s="139"/>
      <c r="AT62" s="139"/>
      <c r="AU62" s="139"/>
      <c r="AV62" s="139"/>
      <c r="AW62" s="139"/>
      <c r="AX62" s="139"/>
      <c r="AY62" s="139"/>
      <c r="AZ62" s="139"/>
      <c r="BA62" s="139"/>
      <c r="BB62" s="140"/>
      <c r="BC62" s="138"/>
      <c r="BD62" s="139"/>
      <c r="BE62" s="139"/>
      <c r="BF62" s="139"/>
      <c r="BG62" s="139"/>
      <c r="BH62" s="139"/>
      <c r="BI62" s="139"/>
      <c r="BJ62" s="139"/>
      <c r="BK62" s="139"/>
      <c r="BL62" s="139"/>
      <c r="BM62" s="140"/>
      <c r="BN62" s="138"/>
      <c r="BO62" s="139"/>
      <c r="BP62" s="139"/>
      <c r="BQ62" s="139"/>
      <c r="BR62" s="139"/>
      <c r="BS62" s="139"/>
      <c r="BT62" s="139"/>
      <c r="BU62" s="139"/>
      <c r="BV62" s="139"/>
      <c r="BW62" s="139"/>
      <c r="BX62" s="140"/>
      <c r="BY62" s="138"/>
      <c r="BZ62" s="139"/>
      <c r="CA62" s="139"/>
      <c r="CB62" s="139"/>
      <c r="CC62" s="139"/>
      <c r="CD62" s="139"/>
      <c r="CE62" s="139"/>
      <c r="CF62" s="139"/>
      <c r="CG62" s="139"/>
      <c r="CH62" s="139"/>
      <c r="CI62" s="140"/>
      <c r="CJ62" s="138"/>
      <c r="CK62" s="139"/>
      <c r="CL62" s="139"/>
      <c r="CM62" s="139"/>
      <c r="CN62" s="139"/>
      <c r="CO62" s="139"/>
      <c r="CP62" s="139"/>
      <c r="CQ62" s="139"/>
      <c r="CR62" s="139"/>
      <c r="CS62" s="139"/>
      <c r="CT62" s="140"/>
      <c r="CU62" s="138"/>
      <c r="CV62" s="139"/>
      <c r="CW62" s="139"/>
      <c r="CX62" s="139"/>
      <c r="CY62" s="139"/>
      <c r="CZ62" s="139"/>
      <c r="DA62" s="139"/>
      <c r="DB62" s="139"/>
      <c r="DC62" s="139"/>
      <c r="DD62" s="139"/>
      <c r="DE62" s="140"/>
      <c r="DF62" s="138"/>
      <c r="DG62" s="139"/>
      <c r="DH62" s="139"/>
      <c r="DI62" s="139"/>
      <c r="DJ62" s="139"/>
      <c r="DK62" s="139"/>
      <c r="DL62" s="139"/>
      <c r="DM62" s="139"/>
      <c r="DN62" s="139"/>
      <c r="DO62" s="139"/>
      <c r="DP62" s="140"/>
      <c r="DQ62" s="138"/>
      <c r="DR62" s="139"/>
      <c r="DS62" s="139"/>
      <c r="DT62" s="139"/>
      <c r="DU62" s="139"/>
      <c r="DV62" s="139"/>
      <c r="DW62" s="139"/>
      <c r="DX62" s="139"/>
      <c r="DY62" s="139"/>
      <c r="DZ62" s="139"/>
      <c r="EA62" s="140"/>
      <c r="EB62" s="138"/>
      <c r="EC62" s="139"/>
      <c r="ED62" s="139"/>
      <c r="EE62" s="139"/>
      <c r="EF62" s="139"/>
      <c r="EG62" s="139"/>
      <c r="EH62" s="139"/>
      <c r="EI62" s="139"/>
      <c r="EJ62" s="139"/>
      <c r="EK62" s="139"/>
      <c r="EL62" s="140"/>
      <c r="EM62" s="140"/>
      <c r="EN62" s="141" t="s">
        <v>87</v>
      </c>
      <c r="EP62" s="5"/>
      <c r="EQ62" s="5" t="str">
        <f t="shared" si="1"/>
        <v>Группа потребителей</v>
      </c>
      <c r="ER62" s="5"/>
      <c r="ES62" s="5"/>
      <c r="ET62" s="4">
        <v>0</v>
      </c>
    </row>
    <row r="63" spans="1:150" ht="23.25" customHeight="1">
      <c r="A63" s="106"/>
      <c r="B63" s="106"/>
      <c r="C63" s="106"/>
      <c r="D63" s="106"/>
      <c r="E63" s="117">
        <v>1</v>
      </c>
      <c r="F63" s="117"/>
      <c r="G63" s="117"/>
      <c r="H63" s="117"/>
      <c r="I63" s="135"/>
      <c r="J63" s="135"/>
      <c r="K63" s="124" t="str">
        <f>J62&amp;".1"</f>
        <v>2.1.1.1.1.1</v>
      </c>
      <c r="L63" s="108"/>
      <c r="P63" s="125"/>
      <c r="Q63" s="125"/>
      <c r="R63" s="136">
        <v>1</v>
      </c>
      <c r="S63" s="111" t="str">
        <f>$K63</f>
        <v>2.1.1.1.1.1</v>
      </c>
      <c r="T63" s="142"/>
      <c r="U63" s="112"/>
      <c r="V63" s="143"/>
      <c r="W63" s="143"/>
      <c r="X63" s="143"/>
      <c r="Y63" s="143"/>
      <c r="Z63" s="143"/>
      <c r="AA63" s="143"/>
      <c r="AB63" s="143"/>
      <c r="AC63" s="144"/>
      <c r="AD63" s="145" t="s">
        <v>88</v>
      </c>
      <c r="AE63" s="144"/>
      <c r="AF63" s="145" t="s">
        <v>88</v>
      </c>
      <c r="AG63" s="143"/>
      <c r="AH63" s="143">
        <v>51.02</v>
      </c>
      <c r="AI63" s="143"/>
      <c r="AJ63" s="143"/>
      <c r="AK63" s="143">
        <v>1971.49</v>
      </c>
      <c r="AL63" s="143"/>
      <c r="AM63" s="143"/>
      <c r="AN63" s="144">
        <v>45658.473113425927</v>
      </c>
      <c r="AO63" s="145" t="s">
        <v>88</v>
      </c>
      <c r="AP63" s="146">
        <v>45838.473194444443</v>
      </c>
      <c r="AQ63" s="145" t="s">
        <v>88</v>
      </c>
      <c r="AR63" s="143"/>
      <c r="AS63" s="143">
        <v>53.93</v>
      </c>
      <c r="AT63" s="143"/>
      <c r="AU63" s="143"/>
      <c r="AV63" s="143">
        <v>2165.7199999999998</v>
      </c>
      <c r="AW63" s="143"/>
      <c r="AX63" s="143"/>
      <c r="AY63" s="144">
        <v>45839.473414351851</v>
      </c>
      <c r="AZ63" s="145" t="s">
        <v>88</v>
      </c>
      <c r="BA63" s="144">
        <v>46022.473506944443</v>
      </c>
      <c r="BB63" s="145" t="s">
        <v>88</v>
      </c>
      <c r="BC63" s="143"/>
      <c r="BD63" s="143">
        <v>53.93</v>
      </c>
      <c r="BE63" s="143"/>
      <c r="BF63" s="143"/>
      <c r="BG63" s="143">
        <v>2165.7199999999998</v>
      </c>
      <c r="BH63" s="143"/>
      <c r="BI63" s="143"/>
      <c r="BJ63" s="144">
        <v>46023.47383101852</v>
      </c>
      <c r="BK63" s="145" t="s">
        <v>88</v>
      </c>
      <c r="BL63" s="144">
        <v>46203.473923611113</v>
      </c>
      <c r="BM63" s="145" t="s">
        <v>88</v>
      </c>
      <c r="BN63" s="143"/>
      <c r="BO63" s="143">
        <v>56.09</v>
      </c>
      <c r="BP63" s="143"/>
      <c r="BQ63" s="143"/>
      <c r="BR63" s="143">
        <v>2177.41</v>
      </c>
      <c r="BS63" s="143"/>
      <c r="BT63" s="143"/>
      <c r="BU63" s="144">
        <v>46204.47415509259</v>
      </c>
      <c r="BV63" s="145" t="s">
        <v>88</v>
      </c>
      <c r="BW63" s="144">
        <v>46387.474293981482</v>
      </c>
      <c r="BX63" s="145" t="s">
        <v>88</v>
      </c>
      <c r="BY63" s="143"/>
      <c r="BZ63" s="143">
        <v>56.09</v>
      </c>
      <c r="CA63" s="143"/>
      <c r="CB63" s="143"/>
      <c r="CC63" s="143">
        <v>2177.41</v>
      </c>
      <c r="CD63" s="143"/>
      <c r="CE63" s="143"/>
      <c r="CF63" s="144">
        <v>46388.474699074075</v>
      </c>
      <c r="CG63" s="145" t="s">
        <v>88</v>
      </c>
      <c r="CH63" s="144">
        <v>46568.474780092591</v>
      </c>
      <c r="CI63" s="145" t="s">
        <v>88</v>
      </c>
      <c r="CJ63" s="143"/>
      <c r="CK63" s="143">
        <v>58.33</v>
      </c>
      <c r="CL63" s="143"/>
      <c r="CM63" s="143"/>
      <c r="CN63" s="143">
        <v>2065.35</v>
      </c>
      <c r="CO63" s="143"/>
      <c r="CP63" s="143"/>
      <c r="CQ63" s="144">
        <v>46569.475069444445</v>
      </c>
      <c r="CR63" s="145" t="s">
        <v>88</v>
      </c>
      <c r="CS63" s="144">
        <v>46752.475162037037</v>
      </c>
      <c r="CT63" s="145" t="s">
        <v>88</v>
      </c>
      <c r="CU63" s="143"/>
      <c r="CV63" s="143">
        <v>58.33</v>
      </c>
      <c r="CW63" s="143"/>
      <c r="CX63" s="143"/>
      <c r="CY63" s="143">
        <v>2065.35</v>
      </c>
      <c r="CZ63" s="143"/>
      <c r="DA63" s="143"/>
      <c r="DB63" s="144">
        <v>46753.476145833331</v>
      </c>
      <c r="DC63" s="145" t="s">
        <v>88</v>
      </c>
      <c r="DD63" s="144">
        <v>46934.47625</v>
      </c>
      <c r="DE63" s="145" t="s">
        <v>88</v>
      </c>
      <c r="DF63" s="143"/>
      <c r="DG63" s="143">
        <v>60.66</v>
      </c>
      <c r="DH63" s="143"/>
      <c r="DI63" s="143"/>
      <c r="DJ63" s="143">
        <v>2325.62</v>
      </c>
      <c r="DK63" s="143"/>
      <c r="DL63" s="143"/>
      <c r="DM63" s="144">
        <v>46935.476643518516</v>
      </c>
      <c r="DN63" s="145" t="s">
        <v>88</v>
      </c>
      <c r="DO63" s="144">
        <v>47118.476770833331</v>
      </c>
      <c r="DP63" s="145" t="s">
        <v>88</v>
      </c>
      <c r="DQ63" s="143"/>
      <c r="DR63" s="143">
        <v>60.66</v>
      </c>
      <c r="DS63" s="143"/>
      <c r="DT63" s="143"/>
      <c r="DU63" s="143">
        <v>2325.62</v>
      </c>
      <c r="DV63" s="143"/>
      <c r="DW63" s="143"/>
      <c r="DX63" s="144">
        <v>47119.477141203701</v>
      </c>
      <c r="DY63" s="145" t="s">
        <v>88</v>
      </c>
      <c r="DZ63" s="144">
        <v>47299.477256944447</v>
      </c>
      <c r="EA63" s="145" t="s">
        <v>88</v>
      </c>
      <c r="EB63" s="143"/>
      <c r="EC63" s="143">
        <v>63.09</v>
      </c>
      <c r="ED63" s="143"/>
      <c r="EE63" s="143"/>
      <c r="EF63" s="143">
        <v>2418.65</v>
      </c>
      <c r="EG63" s="143"/>
      <c r="EH63" s="143"/>
      <c r="EI63" s="144">
        <v>47300.477581018517</v>
      </c>
      <c r="EJ63" s="145" t="s">
        <v>88</v>
      </c>
      <c r="EK63" s="144">
        <v>47483.477673611109</v>
      </c>
      <c r="EL63" s="145" t="s">
        <v>88</v>
      </c>
      <c r="EM63" s="147"/>
      <c r="EN63" s="148"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EO63" s="51" t="e">
        <f ca="1">STRCHECKDATE(V64:EM64)</f>
        <v>#NAME?</v>
      </c>
      <c r="EP63" s="5"/>
      <c r="EQ63" s="5" t="str">
        <f t="shared" si="1"/>
        <v/>
      </c>
      <c r="ER63" s="5"/>
      <c r="ES63" s="5"/>
      <c r="ET63" s="4">
        <v>0</v>
      </c>
    </row>
    <row r="64" spans="1:150" ht="14.25" customHeight="1">
      <c r="A64" s="106"/>
      <c r="B64" s="106"/>
      <c r="C64" s="106"/>
      <c r="D64" s="106"/>
      <c r="E64" s="117">
        <v>1</v>
      </c>
      <c r="F64" s="117"/>
      <c r="G64" s="117"/>
      <c r="H64" s="117"/>
      <c r="I64" s="135"/>
      <c r="J64" s="135"/>
      <c r="K64" s="124"/>
      <c r="L64" s="108"/>
      <c r="P64" s="125"/>
      <c r="Q64" s="125"/>
      <c r="R64" s="136"/>
      <c r="S64" s="149"/>
      <c r="T64" s="112"/>
      <c r="U64" s="112"/>
      <c r="V64" s="150"/>
      <c r="W64" s="150"/>
      <c r="X64" s="150"/>
      <c r="Y64" s="150"/>
      <c r="Z64" s="150"/>
      <c r="AA64" s="150"/>
      <c r="AB64" s="150"/>
      <c r="AC64" s="151"/>
      <c r="AD64" s="145"/>
      <c r="AE64" s="151"/>
      <c r="AF64" s="145"/>
      <c r="AG64" s="150"/>
      <c r="AH64" s="150"/>
      <c r="AI64" s="150"/>
      <c r="AJ64" s="150"/>
      <c r="AK64" s="150"/>
      <c r="AL64" s="150"/>
      <c r="AM64" s="150"/>
      <c r="AN64" s="151"/>
      <c r="AO64" s="145"/>
      <c r="AP64" s="152"/>
      <c r="AQ64" s="145"/>
      <c r="AR64" s="150"/>
      <c r="AS64" s="150"/>
      <c r="AT64" s="150"/>
      <c r="AU64" s="150"/>
      <c r="AV64" s="150"/>
      <c r="AW64" s="150"/>
      <c r="AX64" s="150"/>
      <c r="AY64" s="151"/>
      <c r="AZ64" s="145"/>
      <c r="BA64" s="151"/>
      <c r="BB64" s="145"/>
      <c r="BC64" s="150"/>
      <c r="BD64" s="150"/>
      <c r="BE64" s="150"/>
      <c r="BF64" s="150"/>
      <c r="BG64" s="150"/>
      <c r="BH64" s="150"/>
      <c r="BI64" s="150"/>
      <c r="BJ64" s="151"/>
      <c r="BK64" s="145"/>
      <c r="BL64" s="151"/>
      <c r="BM64" s="145"/>
      <c r="BN64" s="150"/>
      <c r="BO64" s="150"/>
      <c r="BP64" s="150"/>
      <c r="BQ64" s="150"/>
      <c r="BR64" s="150"/>
      <c r="BS64" s="150"/>
      <c r="BT64" s="150"/>
      <c r="BU64" s="151"/>
      <c r="BV64" s="145"/>
      <c r="BW64" s="151"/>
      <c r="BX64" s="145"/>
      <c r="BY64" s="150"/>
      <c r="BZ64" s="150"/>
      <c r="CA64" s="150"/>
      <c r="CB64" s="150"/>
      <c r="CC64" s="150"/>
      <c r="CD64" s="150"/>
      <c r="CE64" s="150"/>
      <c r="CF64" s="151"/>
      <c r="CG64" s="145"/>
      <c r="CH64" s="151"/>
      <c r="CI64" s="145"/>
      <c r="CJ64" s="150"/>
      <c r="CK64" s="150"/>
      <c r="CL64" s="150"/>
      <c r="CM64" s="150"/>
      <c r="CN64" s="150"/>
      <c r="CO64" s="150"/>
      <c r="CP64" s="150"/>
      <c r="CQ64" s="151"/>
      <c r="CR64" s="145"/>
      <c r="CS64" s="151"/>
      <c r="CT64" s="145"/>
      <c r="CU64" s="150"/>
      <c r="CV64" s="150"/>
      <c r="CW64" s="150"/>
      <c r="CX64" s="150"/>
      <c r="CY64" s="150"/>
      <c r="CZ64" s="150"/>
      <c r="DA64" s="150"/>
      <c r="DB64" s="151"/>
      <c r="DC64" s="145"/>
      <c r="DD64" s="151"/>
      <c r="DE64" s="145"/>
      <c r="DF64" s="150"/>
      <c r="DG64" s="150"/>
      <c r="DH64" s="150"/>
      <c r="DI64" s="150"/>
      <c r="DJ64" s="150"/>
      <c r="DK64" s="150"/>
      <c r="DL64" s="150"/>
      <c r="DM64" s="151"/>
      <c r="DN64" s="145"/>
      <c r="DO64" s="151"/>
      <c r="DP64" s="145"/>
      <c r="DQ64" s="150"/>
      <c r="DR64" s="150"/>
      <c r="DS64" s="150"/>
      <c r="DT64" s="150"/>
      <c r="DU64" s="150"/>
      <c r="DV64" s="150"/>
      <c r="DW64" s="150"/>
      <c r="DX64" s="151"/>
      <c r="DY64" s="145"/>
      <c r="DZ64" s="151"/>
      <c r="EA64" s="145"/>
      <c r="EB64" s="150"/>
      <c r="EC64" s="150"/>
      <c r="ED64" s="150"/>
      <c r="EE64" s="150"/>
      <c r="EF64" s="150"/>
      <c r="EG64" s="150"/>
      <c r="EH64" s="150"/>
      <c r="EI64" s="151"/>
      <c r="EJ64" s="145"/>
      <c r="EK64" s="151"/>
      <c r="EL64" s="145"/>
      <c r="EM64" s="153"/>
      <c r="EN64" s="148"/>
      <c r="EP64" s="5"/>
      <c r="EQ64" s="5" t="str">
        <f t="shared" si="1"/>
        <v/>
      </c>
      <c r="ER64" s="5"/>
      <c r="ES64" s="5"/>
      <c r="ET64" s="4">
        <v>0</v>
      </c>
    </row>
    <row r="65" spans="1:150" ht="21" customHeight="1">
      <c r="A65" s="106"/>
      <c r="B65" s="106"/>
      <c r="C65" s="106"/>
      <c r="D65" s="106"/>
      <c r="E65" s="117">
        <v>1</v>
      </c>
      <c r="F65" s="117"/>
      <c r="G65" s="117"/>
      <c r="H65" s="117"/>
      <c r="I65" s="135"/>
      <c r="J65" s="124"/>
      <c r="K65" s="106"/>
      <c r="L65" s="108"/>
      <c r="P65" s="125"/>
      <c r="Q65" s="125"/>
      <c r="R65" s="127"/>
      <c r="S65" s="154"/>
      <c r="T65" s="155" t="s">
        <v>89</v>
      </c>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c r="CE65" s="156"/>
      <c r="CF65" s="156"/>
      <c r="CG65" s="156"/>
      <c r="CH65" s="156"/>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56"/>
      <c r="DH65" s="156"/>
      <c r="DI65" s="156"/>
      <c r="DJ65" s="156"/>
      <c r="DK65" s="156"/>
      <c r="DL65" s="156"/>
      <c r="DM65" s="156"/>
      <c r="DN65" s="156"/>
      <c r="DO65" s="156"/>
      <c r="DP65" s="156"/>
      <c r="DQ65" s="156"/>
      <c r="DR65" s="156"/>
      <c r="DS65" s="156"/>
      <c r="DT65" s="156"/>
      <c r="DU65" s="156"/>
      <c r="DV65" s="156"/>
      <c r="DW65" s="156"/>
      <c r="DX65" s="156"/>
      <c r="DY65" s="156"/>
      <c r="DZ65" s="156"/>
      <c r="EA65" s="156"/>
      <c r="EB65" s="156"/>
      <c r="EC65" s="156"/>
      <c r="ED65" s="156"/>
      <c r="EE65" s="156"/>
      <c r="EF65" s="156"/>
      <c r="EG65" s="156"/>
      <c r="EH65" s="156"/>
      <c r="EI65" s="156"/>
      <c r="EJ65" s="156"/>
      <c r="EK65" s="156"/>
      <c r="EL65" s="156"/>
      <c r="EM65" s="156"/>
      <c r="EN65" s="116" t="s">
        <v>90</v>
      </c>
      <c r="EP65" s="5"/>
      <c r="EQ65" s="5" t="str">
        <f t="shared" si="1"/>
        <v>Добавить значение признака дифференциации</v>
      </c>
      <c r="ER65" s="5"/>
      <c r="ES65" s="5"/>
      <c r="ET65" s="4">
        <v>0</v>
      </c>
    </row>
    <row r="66" spans="1:150" ht="23.25" customHeight="1">
      <c r="A66" s="106"/>
      <c r="B66" s="106"/>
      <c r="C66" s="106"/>
      <c r="D66" s="106"/>
      <c r="E66" s="117"/>
      <c r="F66" s="117"/>
      <c r="G66" s="117"/>
      <c r="H66" s="117"/>
      <c r="I66" s="135"/>
      <c r="J66" s="124" t="str">
        <f>I61&amp;".2"</f>
        <v>2.1.1.1.2</v>
      </c>
      <c r="K66" s="106"/>
      <c r="L66" s="108" t="s">
        <v>85</v>
      </c>
      <c r="P66" s="125"/>
      <c r="Q66" s="220" t="s">
        <v>1</v>
      </c>
      <c r="R66" s="136"/>
      <c r="S66" s="111" t="str">
        <f>$J66</f>
        <v>2.1.1.1.2</v>
      </c>
      <c r="T66" s="137" t="s">
        <v>86</v>
      </c>
      <c r="U66" s="112"/>
      <c r="V66" s="138"/>
      <c r="W66" s="139"/>
      <c r="X66" s="139"/>
      <c r="Y66" s="139"/>
      <c r="Z66" s="139"/>
      <c r="AA66" s="139"/>
      <c r="AB66" s="139"/>
      <c r="AC66" s="139"/>
      <c r="AD66" s="139"/>
      <c r="AE66" s="139"/>
      <c r="AF66" s="140"/>
      <c r="AG66" s="138" t="s">
        <v>139</v>
      </c>
      <c r="AH66" s="139"/>
      <c r="AI66" s="139"/>
      <c r="AJ66" s="139"/>
      <c r="AK66" s="139"/>
      <c r="AL66" s="139"/>
      <c r="AM66" s="139"/>
      <c r="AN66" s="139"/>
      <c r="AO66" s="139"/>
      <c r="AP66" s="139"/>
      <c r="AQ66" s="139"/>
      <c r="AR66" s="138"/>
      <c r="AS66" s="139"/>
      <c r="AT66" s="139"/>
      <c r="AU66" s="139"/>
      <c r="AV66" s="139"/>
      <c r="AW66" s="139"/>
      <c r="AX66" s="139"/>
      <c r="AY66" s="139"/>
      <c r="AZ66" s="139"/>
      <c r="BA66" s="139"/>
      <c r="BB66" s="140"/>
      <c r="BC66" s="138"/>
      <c r="BD66" s="139"/>
      <c r="BE66" s="139"/>
      <c r="BF66" s="139"/>
      <c r="BG66" s="139"/>
      <c r="BH66" s="139"/>
      <c r="BI66" s="139"/>
      <c r="BJ66" s="139"/>
      <c r="BK66" s="139"/>
      <c r="BL66" s="139"/>
      <c r="BM66" s="140"/>
      <c r="BN66" s="138"/>
      <c r="BO66" s="139"/>
      <c r="BP66" s="139"/>
      <c r="BQ66" s="139"/>
      <c r="BR66" s="139"/>
      <c r="BS66" s="139"/>
      <c r="BT66" s="139"/>
      <c r="BU66" s="139"/>
      <c r="BV66" s="139"/>
      <c r="BW66" s="139"/>
      <c r="BX66" s="140"/>
      <c r="BY66" s="138"/>
      <c r="BZ66" s="139"/>
      <c r="CA66" s="139"/>
      <c r="CB66" s="139"/>
      <c r="CC66" s="139"/>
      <c r="CD66" s="139"/>
      <c r="CE66" s="139"/>
      <c r="CF66" s="139"/>
      <c r="CG66" s="139"/>
      <c r="CH66" s="139"/>
      <c r="CI66" s="140"/>
      <c r="CJ66" s="138"/>
      <c r="CK66" s="139"/>
      <c r="CL66" s="139"/>
      <c r="CM66" s="139"/>
      <c r="CN66" s="139"/>
      <c r="CO66" s="139"/>
      <c r="CP66" s="139"/>
      <c r="CQ66" s="139"/>
      <c r="CR66" s="139"/>
      <c r="CS66" s="139"/>
      <c r="CT66" s="140"/>
      <c r="CU66" s="138"/>
      <c r="CV66" s="139"/>
      <c r="CW66" s="139"/>
      <c r="CX66" s="139"/>
      <c r="CY66" s="139"/>
      <c r="CZ66" s="139"/>
      <c r="DA66" s="139"/>
      <c r="DB66" s="139"/>
      <c r="DC66" s="139"/>
      <c r="DD66" s="139"/>
      <c r="DE66" s="140"/>
      <c r="DF66" s="138"/>
      <c r="DG66" s="139"/>
      <c r="DH66" s="139"/>
      <c r="DI66" s="139"/>
      <c r="DJ66" s="139"/>
      <c r="DK66" s="139"/>
      <c r="DL66" s="139"/>
      <c r="DM66" s="139"/>
      <c r="DN66" s="139"/>
      <c r="DO66" s="139"/>
      <c r="DP66" s="140"/>
      <c r="DQ66" s="138"/>
      <c r="DR66" s="139"/>
      <c r="DS66" s="139"/>
      <c r="DT66" s="139"/>
      <c r="DU66" s="139"/>
      <c r="DV66" s="139"/>
      <c r="DW66" s="139"/>
      <c r="DX66" s="139"/>
      <c r="DY66" s="139"/>
      <c r="DZ66" s="139"/>
      <c r="EA66" s="140"/>
      <c r="EB66" s="138"/>
      <c r="EC66" s="139"/>
      <c r="ED66" s="139"/>
      <c r="EE66" s="139"/>
      <c r="EF66" s="139"/>
      <c r="EG66" s="139"/>
      <c r="EH66" s="139"/>
      <c r="EI66" s="139"/>
      <c r="EJ66" s="139"/>
      <c r="EK66" s="139"/>
      <c r="EL66" s="140"/>
      <c r="EM66" s="140"/>
      <c r="EN66" s="141" t="s">
        <v>87</v>
      </c>
      <c r="EP66" s="5"/>
      <c r="EQ66" s="5" t="str">
        <f t="shared" si="1"/>
        <v>Группа потребителей</v>
      </c>
      <c r="ER66" s="5"/>
      <c r="ES66" s="5"/>
      <c r="ET66" s="4">
        <v>0</v>
      </c>
    </row>
    <row r="67" spans="1:150" ht="23.25" customHeight="1">
      <c r="A67" s="106"/>
      <c r="B67" s="106"/>
      <c r="C67" s="106"/>
      <c r="D67" s="106"/>
      <c r="E67" s="117"/>
      <c r="F67" s="117"/>
      <c r="G67" s="117"/>
      <c r="H67" s="117"/>
      <c r="I67" s="135"/>
      <c r="J67" s="135" t="str">
        <f>I61&amp;".1"</f>
        <v>2.1.1.1.1</v>
      </c>
      <c r="K67" s="124" t="str">
        <f>J66&amp;".1"</f>
        <v>2.1.1.1.2.1</v>
      </c>
      <c r="L67" s="108"/>
      <c r="P67" s="125"/>
      <c r="Q67" s="125"/>
      <c r="R67" s="136">
        <v>1</v>
      </c>
      <c r="S67" s="111" t="str">
        <f>$K67</f>
        <v>2.1.1.1.2.1</v>
      </c>
      <c r="T67" s="142"/>
      <c r="U67" s="112"/>
      <c r="V67" s="143"/>
      <c r="W67" s="143"/>
      <c r="X67" s="143"/>
      <c r="Y67" s="143"/>
      <c r="Z67" s="143"/>
      <c r="AA67" s="143"/>
      <c r="AB67" s="143"/>
      <c r="AC67" s="144"/>
      <c r="AD67" s="145" t="s">
        <v>88</v>
      </c>
      <c r="AE67" s="144"/>
      <c r="AF67" s="145" t="s">
        <v>88</v>
      </c>
      <c r="AG67" s="143"/>
      <c r="AH67" s="143">
        <v>61.22</v>
      </c>
      <c r="AI67" s="143"/>
      <c r="AJ67" s="143"/>
      <c r="AK67" s="143">
        <v>2365.79</v>
      </c>
      <c r="AL67" s="143"/>
      <c r="AM67" s="143"/>
      <c r="AN67" s="144">
        <v>45658.478182870371</v>
      </c>
      <c r="AO67" s="145" t="s">
        <v>88</v>
      </c>
      <c r="AP67" s="146">
        <v>45838.478252314817</v>
      </c>
      <c r="AQ67" s="145" t="s">
        <v>88</v>
      </c>
      <c r="AR67" s="143"/>
      <c r="AS67" s="143">
        <v>64.709999999999994</v>
      </c>
      <c r="AT67" s="143"/>
      <c r="AU67" s="143"/>
      <c r="AV67" s="143">
        <v>2598.87</v>
      </c>
      <c r="AW67" s="143"/>
      <c r="AX67" s="143"/>
      <c r="AY67" s="144">
        <v>45839.478819444441</v>
      </c>
      <c r="AZ67" s="145" t="s">
        <v>88</v>
      </c>
      <c r="BA67" s="144">
        <v>46022.478900462964</v>
      </c>
      <c r="BB67" s="145" t="s">
        <v>88</v>
      </c>
      <c r="BC67" s="143"/>
      <c r="BD67" s="143">
        <v>64.709999999999994</v>
      </c>
      <c r="BE67" s="143"/>
      <c r="BF67" s="143"/>
      <c r="BG67" s="143">
        <v>2598.87</v>
      </c>
      <c r="BH67" s="143"/>
      <c r="BI67" s="143"/>
      <c r="BJ67" s="144">
        <v>46023.479571759257</v>
      </c>
      <c r="BK67" s="145" t="s">
        <v>88</v>
      </c>
      <c r="BL67" s="144">
        <v>46203.479675925926</v>
      </c>
      <c r="BM67" s="145" t="s">
        <v>88</v>
      </c>
      <c r="BN67" s="143"/>
      <c r="BO67" s="143">
        <v>67.3</v>
      </c>
      <c r="BP67" s="143"/>
      <c r="BQ67" s="143"/>
      <c r="BR67" s="143">
        <v>2612.9</v>
      </c>
      <c r="BS67" s="143"/>
      <c r="BT67" s="143"/>
      <c r="BU67" s="144">
        <v>46204.479988425926</v>
      </c>
      <c r="BV67" s="145" t="s">
        <v>88</v>
      </c>
      <c r="BW67" s="144">
        <v>46387.480092592596</v>
      </c>
      <c r="BX67" s="145" t="s">
        <v>88</v>
      </c>
      <c r="BY67" s="143"/>
      <c r="BZ67" s="143">
        <v>67.3</v>
      </c>
      <c r="CA67" s="143"/>
      <c r="CB67" s="143"/>
      <c r="CC67" s="143">
        <v>2612.9</v>
      </c>
      <c r="CD67" s="143"/>
      <c r="CE67" s="143"/>
      <c r="CF67" s="144">
        <v>46388.480393518519</v>
      </c>
      <c r="CG67" s="145" t="s">
        <v>88</v>
      </c>
      <c r="CH67" s="144">
        <v>46568.480474537035</v>
      </c>
      <c r="CI67" s="145" t="s">
        <v>88</v>
      </c>
      <c r="CJ67" s="143"/>
      <c r="CK67" s="143">
        <v>69.989999999999995</v>
      </c>
      <c r="CL67" s="143"/>
      <c r="CM67" s="143"/>
      <c r="CN67" s="143">
        <v>2478.42</v>
      </c>
      <c r="CO67" s="143"/>
      <c r="CP67" s="143"/>
      <c r="CQ67" s="144">
        <v>46569.480775462966</v>
      </c>
      <c r="CR67" s="145" t="s">
        <v>88</v>
      </c>
      <c r="CS67" s="144">
        <v>46752.480879629627</v>
      </c>
      <c r="CT67" s="145" t="s">
        <v>88</v>
      </c>
      <c r="CU67" s="143"/>
      <c r="CV67" s="143">
        <v>69.989999999999995</v>
      </c>
      <c r="CW67" s="143"/>
      <c r="CX67" s="143"/>
      <c r="CY67" s="143">
        <v>2478.42</v>
      </c>
      <c r="CZ67" s="143"/>
      <c r="DA67" s="143"/>
      <c r="DB67" s="144">
        <v>46753.481469907405</v>
      </c>
      <c r="DC67" s="145" t="s">
        <v>88</v>
      </c>
      <c r="DD67" s="144">
        <v>46934.481550925928</v>
      </c>
      <c r="DE67" s="145" t="s">
        <v>88</v>
      </c>
      <c r="DF67" s="143"/>
      <c r="DG67" s="143">
        <v>72.790000000000006</v>
      </c>
      <c r="DH67" s="143"/>
      <c r="DI67" s="143"/>
      <c r="DJ67" s="143">
        <v>2790.75</v>
      </c>
      <c r="DK67" s="143"/>
      <c r="DL67" s="143"/>
      <c r="DM67" s="144">
        <v>46935.481840277775</v>
      </c>
      <c r="DN67" s="145" t="s">
        <v>88</v>
      </c>
      <c r="DO67" s="144">
        <v>47118.481932870367</v>
      </c>
      <c r="DP67" s="145" t="s">
        <v>88</v>
      </c>
      <c r="DQ67" s="143"/>
      <c r="DR67" s="143">
        <v>72.790000000000006</v>
      </c>
      <c r="DS67" s="143"/>
      <c r="DT67" s="143"/>
      <c r="DU67" s="143">
        <v>2790.75</v>
      </c>
      <c r="DV67" s="143"/>
      <c r="DW67" s="143"/>
      <c r="DX67" s="144">
        <v>47119.482222222221</v>
      </c>
      <c r="DY67" s="145" t="s">
        <v>88</v>
      </c>
      <c r="DZ67" s="144">
        <v>47299.482303240744</v>
      </c>
      <c r="EA67" s="145" t="s">
        <v>88</v>
      </c>
      <c r="EB67" s="143"/>
      <c r="EC67" s="143">
        <v>75.709999999999994</v>
      </c>
      <c r="ED67" s="143"/>
      <c r="EE67" s="143"/>
      <c r="EF67" s="143">
        <v>2790.75</v>
      </c>
      <c r="EG67" s="143"/>
      <c r="EH67" s="143"/>
      <c r="EI67" s="144">
        <v>47300.482569444444</v>
      </c>
      <c r="EJ67" s="145" t="s">
        <v>88</v>
      </c>
      <c r="EK67" s="144">
        <v>47483.48265046296</v>
      </c>
      <c r="EL67" s="145" t="s">
        <v>88</v>
      </c>
      <c r="EM67" s="147"/>
      <c r="EN67" s="148"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EO67" s="51" t="e">
        <f ca="1">STRCHECKDATE(V68:EM68)</f>
        <v>#NAME?</v>
      </c>
      <c r="EP67" s="5"/>
      <c r="EQ67" s="5" t="str">
        <f t="shared" si="1"/>
        <v/>
      </c>
      <c r="ER67" s="5"/>
      <c r="ES67" s="5"/>
      <c r="ET67" s="4">
        <v>0</v>
      </c>
    </row>
    <row r="68" spans="1:150" ht="14.25" customHeight="1">
      <c r="A68" s="106"/>
      <c r="B68" s="106"/>
      <c r="C68" s="106"/>
      <c r="D68" s="106"/>
      <c r="E68" s="117"/>
      <c r="F68" s="117"/>
      <c r="G68" s="117"/>
      <c r="H68" s="117"/>
      <c r="I68" s="135"/>
      <c r="J68" s="135" t="str">
        <f>I61&amp;".1"</f>
        <v>2.1.1.1.1</v>
      </c>
      <c r="K68" s="124"/>
      <c r="L68" s="108"/>
      <c r="P68" s="125"/>
      <c r="Q68" s="125"/>
      <c r="R68" s="136"/>
      <c r="S68" s="149"/>
      <c r="T68" s="112"/>
      <c r="U68" s="112"/>
      <c r="V68" s="150"/>
      <c r="W68" s="150"/>
      <c r="X68" s="150"/>
      <c r="Y68" s="150"/>
      <c r="Z68" s="150"/>
      <c r="AA68" s="150"/>
      <c r="AB68" s="150"/>
      <c r="AC68" s="151"/>
      <c r="AD68" s="145"/>
      <c r="AE68" s="151"/>
      <c r="AF68" s="145"/>
      <c r="AG68" s="150"/>
      <c r="AH68" s="150"/>
      <c r="AI68" s="150"/>
      <c r="AJ68" s="150"/>
      <c r="AK68" s="150"/>
      <c r="AL68" s="150"/>
      <c r="AM68" s="150"/>
      <c r="AN68" s="151"/>
      <c r="AO68" s="145"/>
      <c r="AP68" s="152"/>
      <c r="AQ68" s="145"/>
      <c r="AR68" s="150"/>
      <c r="AS68" s="150"/>
      <c r="AT68" s="150"/>
      <c r="AU68" s="150"/>
      <c r="AV68" s="150"/>
      <c r="AW68" s="150"/>
      <c r="AX68" s="150"/>
      <c r="AY68" s="151"/>
      <c r="AZ68" s="145"/>
      <c r="BA68" s="151"/>
      <c r="BB68" s="145"/>
      <c r="BC68" s="150"/>
      <c r="BD68" s="150"/>
      <c r="BE68" s="150"/>
      <c r="BF68" s="150"/>
      <c r="BG68" s="150"/>
      <c r="BH68" s="150"/>
      <c r="BI68" s="150"/>
      <c r="BJ68" s="151"/>
      <c r="BK68" s="145"/>
      <c r="BL68" s="151"/>
      <c r="BM68" s="145"/>
      <c r="BN68" s="150"/>
      <c r="BO68" s="150"/>
      <c r="BP68" s="150"/>
      <c r="BQ68" s="150"/>
      <c r="BR68" s="150"/>
      <c r="BS68" s="150"/>
      <c r="BT68" s="150"/>
      <c r="BU68" s="151"/>
      <c r="BV68" s="145"/>
      <c r="BW68" s="151"/>
      <c r="BX68" s="145"/>
      <c r="BY68" s="150"/>
      <c r="BZ68" s="150"/>
      <c r="CA68" s="150"/>
      <c r="CB68" s="150"/>
      <c r="CC68" s="150"/>
      <c r="CD68" s="150"/>
      <c r="CE68" s="150"/>
      <c r="CF68" s="151"/>
      <c r="CG68" s="145"/>
      <c r="CH68" s="151"/>
      <c r="CI68" s="145"/>
      <c r="CJ68" s="150"/>
      <c r="CK68" s="150"/>
      <c r="CL68" s="150"/>
      <c r="CM68" s="150"/>
      <c r="CN68" s="150"/>
      <c r="CO68" s="150"/>
      <c r="CP68" s="150"/>
      <c r="CQ68" s="151"/>
      <c r="CR68" s="145"/>
      <c r="CS68" s="151"/>
      <c r="CT68" s="145"/>
      <c r="CU68" s="150"/>
      <c r="CV68" s="150"/>
      <c r="CW68" s="150"/>
      <c r="CX68" s="150"/>
      <c r="CY68" s="150"/>
      <c r="CZ68" s="150"/>
      <c r="DA68" s="150"/>
      <c r="DB68" s="151"/>
      <c r="DC68" s="145"/>
      <c r="DD68" s="151"/>
      <c r="DE68" s="145"/>
      <c r="DF68" s="150"/>
      <c r="DG68" s="150"/>
      <c r="DH68" s="150"/>
      <c r="DI68" s="150"/>
      <c r="DJ68" s="150"/>
      <c r="DK68" s="150"/>
      <c r="DL68" s="150"/>
      <c r="DM68" s="151"/>
      <c r="DN68" s="145"/>
      <c r="DO68" s="151"/>
      <c r="DP68" s="145"/>
      <c r="DQ68" s="150"/>
      <c r="DR68" s="150"/>
      <c r="DS68" s="150"/>
      <c r="DT68" s="150"/>
      <c r="DU68" s="150"/>
      <c r="DV68" s="150"/>
      <c r="DW68" s="150"/>
      <c r="DX68" s="151"/>
      <c r="DY68" s="145"/>
      <c r="DZ68" s="151"/>
      <c r="EA68" s="145"/>
      <c r="EB68" s="150"/>
      <c r="EC68" s="150"/>
      <c r="ED68" s="150"/>
      <c r="EE68" s="150"/>
      <c r="EF68" s="150"/>
      <c r="EG68" s="150"/>
      <c r="EH68" s="150"/>
      <c r="EI68" s="151"/>
      <c r="EJ68" s="145"/>
      <c r="EK68" s="151"/>
      <c r="EL68" s="145"/>
      <c r="EM68" s="153"/>
      <c r="EN68" s="148"/>
      <c r="EP68" s="5"/>
      <c r="EQ68" s="5" t="str">
        <f t="shared" si="1"/>
        <v/>
      </c>
      <c r="ER68" s="5"/>
      <c r="ES68" s="5"/>
      <c r="ET68" s="4">
        <v>0</v>
      </c>
    </row>
    <row r="69" spans="1:150" ht="21" customHeight="1">
      <c r="A69" s="106"/>
      <c r="B69" s="106"/>
      <c r="C69" s="106"/>
      <c r="D69" s="106"/>
      <c r="E69" s="117"/>
      <c r="F69" s="117"/>
      <c r="G69" s="117"/>
      <c r="H69" s="117"/>
      <c r="I69" s="135"/>
      <c r="J69" s="124" t="str">
        <f>I61&amp;".1"</f>
        <v>2.1.1.1.1</v>
      </c>
      <c r="K69" s="106"/>
      <c r="L69" s="108"/>
      <c r="P69" s="125"/>
      <c r="Q69" s="125"/>
      <c r="R69" s="127"/>
      <c r="S69" s="154"/>
      <c r="T69" s="155" t="s">
        <v>89</v>
      </c>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56"/>
      <c r="DH69" s="156"/>
      <c r="DI69" s="156"/>
      <c r="DJ69" s="156"/>
      <c r="DK69" s="156"/>
      <c r="DL69" s="156"/>
      <c r="DM69" s="156"/>
      <c r="DN69" s="156"/>
      <c r="DO69" s="156"/>
      <c r="DP69" s="156"/>
      <c r="DQ69" s="156"/>
      <c r="DR69" s="156"/>
      <c r="DS69" s="156"/>
      <c r="DT69" s="156"/>
      <c r="DU69" s="156"/>
      <c r="DV69" s="156"/>
      <c r="DW69" s="156"/>
      <c r="DX69" s="156"/>
      <c r="DY69" s="156"/>
      <c r="DZ69" s="156"/>
      <c r="EA69" s="156"/>
      <c r="EB69" s="156"/>
      <c r="EC69" s="156"/>
      <c r="ED69" s="156"/>
      <c r="EE69" s="156"/>
      <c r="EF69" s="156"/>
      <c r="EG69" s="156"/>
      <c r="EH69" s="156"/>
      <c r="EI69" s="156"/>
      <c r="EJ69" s="156"/>
      <c r="EK69" s="156"/>
      <c r="EL69" s="156"/>
      <c r="EM69" s="156"/>
      <c r="EN69" s="116" t="s">
        <v>90</v>
      </c>
      <c r="EP69" s="5"/>
      <c r="EQ69" s="5" t="str">
        <f t="shared" si="1"/>
        <v>Добавить значение признака дифференциации</v>
      </c>
      <c r="ER69" s="5"/>
      <c r="ES69" s="5"/>
      <c r="ET69" s="4">
        <v>0</v>
      </c>
    </row>
    <row r="70" spans="1:150" ht="21" customHeight="1">
      <c r="A70" s="106"/>
      <c r="B70" s="106"/>
      <c r="C70" s="106"/>
      <c r="D70" s="106"/>
      <c r="E70" s="117">
        <v>1</v>
      </c>
      <c r="F70" s="117"/>
      <c r="G70" s="117"/>
      <c r="H70" s="117"/>
      <c r="I70" s="124"/>
      <c r="J70" s="106"/>
      <c r="K70" s="106"/>
      <c r="L70" s="108"/>
      <c r="P70" s="125"/>
      <c r="Q70" s="126"/>
      <c r="R70" s="127"/>
      <c r="S70" s="154"/>
      <c r="T70" s="157" t="s">
        <v>91</v>
      </c>
      <c r="U70" s="156"/>
      <c r="V70" s="156"/>
      <c r="W70" s="156"/>
      <c r="X70" s="156"/>
      <c r="Y70" s="156"/>
      <c r="Z70" s="156"/>
      <c r="AA70" s="156"/>
      <c r="AB70" s="156"/>
      <c r="AC70" s="156"/>
      <c r="AD70" s="156"/>
      <c r="AE70" s="156"/>
      <c r="AF70" s="158"/>
      <c r="AG70" s="156"/>
      <c r="AH70" s="156"/>
      <c r="AI70" s="156"/>
      <c r="AJ70" s="156"/>
      <c r="AK70" s="156"/>
      <c r="AL70" s="156"/>
      <c r="AM70" s="156"/>
      <c r="AN70" s="156"/>
      <c r="AO70" s="156"/>
      <c r="AP70" s="156"/>
      <c r="AQ70" s="158"/>
      <c r="AR70" s="156"/>
      <c r="AS70" s="156"/>
      <c r="AT70" s="156"/>
      <c r="AU70" s="156"/>
      <c r="AV70" s="156"/>
      <c r="AW70" s="156"/>
      <c r="AX70" s="156"/>
      <c r="AY70" s="156"/>
      <c r="AZ70" s="156"/>
      <c r="BA70" s="156"/>
      <c r="BB70" s="158"/>
      <c r="BC70" s="156"/>
      <c r="BD70" s="156"/>
      <c r="BE70" s="156"/>
      <c r="BF70" s="156"/>
      <c r="BG70" s="156"/>
      <c r="BH70" s="156"/>
      <c r="BI70" s="156"/>
      <c r="BJ70" s="156"/>
      <c r="BK70" s="156"/>
      <c r="BL70" s="156"/>
      <c r="BM70" s="158"/>
      <c r="BN70" s="156"/>
      <c r="BO70" s="156"/>
      <c r="BP70" s="156"/>
      <c r="BQ70" s="156"/>
      <c r="BR70" s="156"/>
      <c r="BS70" s="156"/>
      <c r="BT70" s="156"/>
      <c r="BU70" s="156"/>
      <c r="BV70" s="156"/>
      <c r="BW70" s="156"/>
      <c r="BX70" s="158"/>
      <c r="BY70" s="156"/>
      <c r="BZ70" s="156"/>
      <c r="CA70" s="156"/>
      <c r="CB70" s="156"/>
      <c r="CC70" s="156"/>
      <c r="CD70" s="156"/>
      <c r="CE70" s="156"/>
      <c r="CF70" s="156"/>
      <c r="CG70" s="156"/>
      <c r="CH70" s="156"/>
      <c r="CI70" s="158"/>
      <c r="CJ70" s="156"/>
      <c r="CK70" s="156"/>
      <c r="CL70" s="156"/>
      <c r="CM70" s="156"/>
      <c r="CN70" s="156"/>
      <c r="CO70" s="156"/>
      <c r="CP70" s="156"/>
      <c r="CQ70" s="156"/>
      <c r="CR70" s="156"/>
      <c r="CS70" s="156"/>
      <c r="CT70" s="158"/>
      <c r="CU70" s="156"/>
      <c r="CV70" s="156"/>
      <c r="CW70" s="156"/>
      <c r="CX70" s="156"/>
      <c r="CY70" s="156"/>
      <c r="CZ70" s="156"/>
      <c r="DA70" s="156"/>
      <c r="DB70" s="156"/>
      <c r="DC70" s="156"/>
      <c r="DD70" s="156"/>
      <c r="DE70" s="158"/>
      <c r="DF70" s="156"/>
      <c r="DG70" s="156"/>
      <c r="DH70" s="156"/>
      <c r="DI70" s="156"/>
      <c r="DJ70" s="156"/>
      <c r="DK70" s="156"/>
      <c r="DL70" s="156"/>
      <c r="DM70" s="156"/>
      <c r="DN70" s="156"/>
      <c r="DO70" s="156"/>
      <c r="DP70" s="159"/>
      <c r="DQ70" s="156"/>
      <c r="DR70" s="156"/>
      <c r="DS70" s="156"/>
      <c r="DT70" s="156"/>
      <c r="DU70" s="156"/>
      <c r="DV70" s="156"/>
      <c r="DW70" s="156"/>
      <c r="DX70" s="156"/>
      <c r="DY70" s="156"/>
      <c r="DZ70" s="156"/>
      <c r="EA70" s="158"/>
      <c r="EB70" s="156"/>
      <c r="EC70" s="156"/>
      <c r="ED70" s="156"/>
      <c r="EE70" s="156"/>
      <c r="EF70" s="156"/>
      <c r="EG70" s="156"/>
      <c r="EH70" s="156"/>
      <c r="EI70" s="156"/>
      <c r="EJ70" s="156"/>
      <c r="EK70" s="156"/>
      <c r="EL70" s="158"/>
      <c r="EM70" s="156"/>
      <c r="EN70" s="160"/>
      <c r="EP70" s="5"/>
      <c r="EQ70" s="5" t="str">
        <f t="shared" si="1"/>
        <v>Добавить группу потребителей</v>
      </c>
      <c r="ER70" s="5"/>
      <c r="ES70" s="5"/>
      <c r="ET70" s="4">
        <v>0</v>
      </c>
    </row>
    <row r="71" spans="1:150" ht="21" customHeight="1">
      <c r="A71" s="106"/>
      <c r="B71" s="106"/>
      <c r="C71" s="106"/>
      <c r="D71" s="106"/>
      <c r="E71" s="117">
        <v>1</v>
      </c>
      <c r="F71" s="117"/>
      <c r="G71" s="117"/>
      <c r="H71" s="107"/>
      <c r="I71" s="106"/>
      <c r="J71" s="106"/>
      <c r="K71" s="106"/>
      <c r="L71" s="108"/>
      <c r="M71" s="109"/>
      <c r="N71" s="109"/>
      <c r="O71" s="2"/>
      <c r="P71" s="8"/>
      <c r="Q71" s="161"/>
      <c r="R71" s="110"/>
      <c r="S71" s="154"/>
      <c r="T71" s="162" t="s">
        <v>92</v>
      </c>
      <c r="U71" s="156"/>
      <c r="V71" s="156"/>
      <c r="W71" s="156"/>
      <c r="X71" s="156"/>
      <c r="Y71" s="156"/>
      <c r="Z71" s="156"/>
      <c r="AA71" s="156"/>
      <c r="AB71" s="156"/>
      <c r="AC71" s="156"/>
      <c r="AD71" s="156"/>
      <c r="AE71" s="156"/>
      <c r="AF71" s="158"/>
      <c r="AG71" s="156"/>
      <c r="AH71" s="156"/>
      <c r="AI71" s="156"/>
      <c r="AJ71" s="156"/>
      <c r="AK71" s="156"/>
      <c r="AL71" s="156"/>
      <c r="AM71" s="156"/>
      <c r="AN71" s="156"/>
      <c r="AO71" s="156"/>
      <c r="AP71" s="156"/>
      <c r="AQ71" s="158"/>
      <c r="AR71" s="156"/>
      <c r="AS71" s="156"/>
      <c r="AT71" s="156"/>
      <c r="AU71" s="156"/>
      <c r="AV71" s="156"/>
      <c r="AW71" s="156"/>
      <c r="AX71" s="156"/>
      <c r="AY71" s="156"/>
      <c r="AZ71" s="156"/>
      <c r="BA71" s="156"/>
      <c r="BB71" s="158"/>
      <c r="BC71" s="156"/>
      <c r="BD71" s="156"/>
      <c r="BE71" s="156"/>
      <c r="BF71" s="156"/>
      <c r="BG71" s="156"/>
      <c r="BH71" s="156"/>
      <c r="BI71" s="156"/>
      <c r="BJ71" s="156"/>
      <c r="BK71" s="156"/>
      <c r="BL71" s="156"/>
      <c r="BM71" s="158"/>
      <c r="BN71" s="156"/>
      <c r="BO71" s="156"/>
      <c r="BP71" s="156"/>
      <c r="BQ71" s="156"/>
      <c r="BR71" s="156"/>
      <c r="BS71" s="156"/>
      <c r="BT71" s="156"/>
      <c r="BU71" s="156"/>
      <c r="BV71" s="156"/>
      <c r="BW71" s="156"/>
      <c r="BX71" s="158"/>
      <c r="BY71" s="156"/>
      <c r="BZ71" s="156"/>
      <c r="CA71" s="156"/>
      <c r="CB71" s="156"/>
      <c r="CC71" s="156"/>
      <c r="CD71" s="156"/>
      <c r="CE71" s="156"/>
      <c r="CF71" s="156"/>
      <c r="CG71" s="156"/>
      <c r="CH71" s="156"/>
      <c r="CI71" s="158"/>
      <c r="CJ71" s="156"/>
      <c r="CK71" s="156"/>
      <c r="CL71" s="156"/>
      <c r="CM71" s="156"/>
      <c r="CN71" s="156"/>
      <c r="CO71" s="156"/>
      <c r="CP71" s="156"/>
      <c r="CQ71" s="156"/>
      <c r="CR71" s="156"/>
      <c r="CS71" s="156"/>
      <c r="CT71" s="158"/>
      <c r="CU71" s="156"/>
      <c r="CV71" s="156"/>
      <c r="CW71" s="156"/>
      <c r="CX71" s="156"/>
      <c r="CY71" s="156"/>
      <c r="CZ71" s="156"/>
      <c r="DA71" s="156"/>
      <c r="DB71" s="156"/>
      <c r="DC71" s="156"/>
      <c r="DD71" s="156"/>
      <c r="DE71" s="158"/>
      <c r="DF71" s="156"/>
      <c r="DG71" s="156"/>
      <c r="DH71" s="156"/>
      <c r="DI71" s="156"/>
      <c r="DJ71" s="156"/>
      <c r="DK71" s="156"/>
      <c r="DL71" s="156"/>
      <c r="DM71" s="156"/>
      <c r="DN71" s="156"/>
      <c r="DO71" s="156"/>
      <c r="DP71" s="159"/>
      <c r="DQ71" s="156"/>
      <c r="DR71" s="156"/>
      <c r="DS71" s="156"/>
      <c r="DT71" s="156"/>
      <c r="DU71" s="156"/>
      <c r="DV71" s="156"/>
      <c r="DW71" s="156"/>
      <c r="DX71" s="156"/>
      <c r="DY71" s="156"/>
      <c r="DZ71" s="156"/>
      <c r="EA71" s="158"/>
      <c r="EB71" s="156"/>
      <c r="EC71" s="156"/>
      <c r="ED71" s="156"/>
      <c r="EE71" s="156"/>
      <c r="EF71" s="156"/>
      <c r="EG71" s="156"/>
      <c r="EH71" s="156"/>
      <c r="EI71" s="156"/>
      <c r="EJ71" s="156"/>
      <c r="EK71" s="156"/>
      <c r="EL71" s="158"/>
      <c r="EM71" s="156"/>
      <c r="EN71" s="163"/>
      <c r="EP71" s="5"/>
      <c r="EQ71" s="5" t="str">
        <f t="shared" si="1"/>
        <v>Добавить наименование признака дифференциации</v>
      </c>
      <c r="ER71" s="5"/>
      <c r="ES71" s="5"/>
      <c r="ET71" s="4">
        <v>0</v>
      </c>
    </row>
    <row r="72" spans="1:150" s="221" customFormat="1" ht="14.25" customHeight="1">
      <c r="A72" s="164"/>
      <c r="B72" s="164"/>
      <c r="C72" s="164"/>
      <c r="D72" s="164"/>
      <c r="E72" s="117">
        <v>1</v>
      </c>
      <c r="F72" s="107"/>
      <c r="G72" s="164"/>
      <c r="H72" s="164"/>
      <c r="I72" s="164"/>
      <c r="J72" s="164"/>
      <c r="K72" s="164"/>
      <c r="L72" s="165"/>
      <c r="M72" s="166"/>
      <c r="N72" s="166"/>
      <c r="O72" s="51"/>
      <c r="P72" s="101"/>
      <c r="Q72" s="167"/>
      <c r="R72" s="101"/>
      <c r="S72" s="168"/>
      <c r="T72" s="169" t="s">
        <v>93</v>
      </c>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170"/>
      <c r="EJ72" s="170"/>
      <c r="EK72" s="170"/>
      <c r="EL72" s="170"/>
      <c r="EM72" s="170"/>
      <c r="EN72" s="170"/>
      <c r="EO72" s="51"/>
      <c r="EP72" s="5"/>
      <c r="EQ72" s="5" t="str">
        <f t="shared" si="1"/>
        <v>Добавить централизованную систему для дифференциации</v>
      </c>
      <c r="ER72" s="5"/>
      <c r="ES72" s="5"/>
      <c r="ET72" s="51">
        <v>0</v>
      </c>
    </row>
    <row r="73" spans="1:150" s="221" customFormat="1" ht="14.25" customHeight="1">
      <c r="A73" s="164"/>
      <c r="B73" s="164"/>
      <c r="C73" s="164"/>
      <c r="D73" s="164"/>
      <c r="E73" s="107">
        <v>1</v>
      </c>
      <c r="F73" s="164"/>
      <c r="G73" s="164"/>
      <c r="H73" s="164"/>
      <c r="I73" s="164"/>
      <c r="J73" s="164"/>
      <c r="K73" s="164"/>
      <c r="L73" s="165"/>
      <c r="M73" s="166"/>
      <c r="N73" s="166"/>
      <c r="O73" s="51"/>
      <c r="P73" s="101"/>
      <c r="Q73" s="167"/>
      <c r="R73" s="101"/>
      <c r="S73" s="168"/>
      <c r="T73" s="169" t="s">
        <v>94</v>
      </c>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0"/>
      <c r="EG73" s="170"/>
      <c r="EH73" s="170"/>
      <c r="EI73" s="170"/>
      <c r="EJ73" s="170"/>
      <c r="EK73" s="170"/>
      <c r="EL73" s="170"/>
      <c r="EM73" s="170"/>
      <c r="EN73" s="170"/>
      <c r="EO73" s="51"/>
      <c r="EP73" s="5"/>
      <c r="EQ73" s="5" t="str">
        <f t="shared" si="1"/>
        <v>Добавить территорию для дифференциации</v>
      </c>
      <c r="ER73" s="5"/>
      <c r="ES73" s="5"/>
      <c r="ET73" s="51">
        <v>0</v>
      </c>
    </row>
    <row r="74" spans="1:150" ht="23.25" customHeight="1">
      <c r="A74" s="106" t="s">
        <v>62</v>
      </c>
      <c r="B74" s="106"/>
      <c r="C74" s="106"/>
      <c r="D74" s="106"/>
      <c r="E74" s="107" t="s">
        <v>14</v>
      </c>
      <c r="F74" s="106"/>
      <c r="G74" s="106"/>
      <c r="H74" s="106"/>
      <c r="I74" s="106"/>
      <c r="J74" s="106"/>
      <c r="K74" s="106"/>
      <c r="L74" s="108"/>
      <c r="M74" s="109"/>
      <c r="N74" s="109"/>
      <c r="O74" s="109"/>
      <c r="Q74" s="8"/>
      <c r="R74" s="110"/>
      <c r="S74" s="111" t="str">
        <f>INDEX(PT_DIFFERENTIATION_NUM_NTAR,MATCH(A74,PT_DIFFERENTIATION_NTAR_ID,0))</f>
        <v>3</v>
      </c>
      <c r="T74" s="97" t="s">
        <v>27</v>
      </c>
      <c r="U74" s="112"/>
      <c r="V74" s="113"/>
      <c r="W74" s="114"/>
      <c r="X74" s="114"/>
      <c r="Y74" s="114"/>
      <c r="Z74" s="114"/>
      <c r="AA74" s="114"/>
      <c r="AB74" s="114"/>
      <c r="AC74" s="114"/>
      <c r="AD74" s="114"/>
      <c r="AE74" s="114"/>
      <c r="AF74" s="115"/>
      <c r="AG74" s="113" t="str">
        <f>INDEX(PT_DIFFERENTIATION_NTAR,MATCH(A74,PT_DIFFERENTIATION_NTAR_ID,0))</f>
        <v>Тариф на горячее водоснабжение на территории п.Снежный</v>
      </c>
      <c r="AH74" s="114"/>
      <c r="AI74" s="114"/>
      <c r="AJ74" s="114"/>
      <c r="AK74" s="114"/>
      <c r="AL74" s="114"/>
      <c r="AM74" s="114"/>
      <c r="AN74" s="114"/>
      <c r="AO74" s="114"/>
      <c r="AP74" s="114"/>
      <c r="AQ74" s="114"/>
      <c r="AR74" s="113"/>
      <c r="AS74" s="114"/>
      <c r="AT74" s="114"/>
      <c r="AU74" s="114"/>
      <c r="AV74" s="114"/>
      <c r="AW74" s="114"/>
      <c r="AX74" s="114"/>
      <c r="AY74" s="114"/>
      <c r="AZ74" s="114"/>
      <c r="BA74" s="114"/>
      <c r="BB74" s="115"/>
      <c r="BC74" s="113"/>
      <c r="BD74" s="114"/>
      <c r="BE74" s="114"/>
      <c r="BF74" s="114"/>
      <c r="BG74" s="114"/>
      <c r="BH74" s="114"/>
      <c r="BI74" s="114"/>
      <c r="BJ74" s="114"/>
      <c r="BK74" s="114"/>
      <c r="BL74" s="114"/>
      <c r="BM74" s="115"/>
      <c r="BN74" s="113"/>
      <c r="BO74" s="114"/>
      <c r="BP74" s="114"/>
      <c r="BQ74" s="114"/>
      <c r="BR74" s="114"/>
      <c r="BS74" s="114"/>
      <c r="BT74" s="114"/>
      <c r="BU74" s="114"/>
      <c r="BV74" s="114"/>
      <c r="BW74" s="114"/>
      <c r="BX74" s="115"/>
      <c r="BY74" s="113"/>
      <c r="BZ74" s="114"/>
      <c r="CA74" s="114"/>
      <c r="CB74" s="114"/>
      <c r="CC74" s="114"/>
      <c r="CD74" s="114"/>
      <c r="CE74" s="114"/>
      <c r="CF74" s="114"/>
      <c r="CG74" s="114"/>
      <c r="CH74" s="114"/>
      <c r="CI74" s="115"/>
      <c r="CJ74" s="113"/>
      <c r="CK74" s="114"/>
      <c r="CL74" s="114"/>
      <c r="CM74" s="114"/>
      <c r="CN74" s="114"/>
      <c r="CO74" s="114"/>
      <c r="CP74" s="114"/>
      <c r="CQ74" s="114"/>
      <c r="CR74" s="114"/>
      <c r="CS74" s="114"/>
      <c r="CT74" s="115"/>
      <c r="CU74" s="113"/>
      <c r="CV74" s="114"/>
      <c r="CW74" s="114"/>
      <c r="CX74" s="114"/>
      <c r="CY74" s="114"/>
      <c r="CZ74" s="114"/>
      <c r="DA74" s="114"/>
      <c r="DB74" s="114"/>
      <c r="DC74" s="114"/>
      <c r="DD74" s="114"/>
      <c r="DE74" s="115"/>
      <c r="DF74" s="113"/>
      <c r="DG74" s="114"/>
      <c r="DH74" s="114"/>
      <c r="DI74" s="114"/>
      <c r="DJ74" s="114"/>
      <c r="DK74" s="114"/>
      <c r="DL74" s="114"/>
      <c r="DM74" s="114"/>
      <c r="DN74" s="114"/>
      <c r="DO74" s="114"/>
      <c r="DP74" s="115"/>
      <c r="DQ74" s="113"/>
      <c r="DR74" s="114"/>
      <c r="DS74" s="114"/>
      <c r="DT74" s="114"/>
      <c r="DU74" s="114"/>
      <c r="DV74" s="114"/>
      <c r="DW74" s="114"/>
      <c r="DX74" s="114"/>
      <c r="DY74" s="114"/>
      <c r="DZ74" s="114"/>
      <c r="EA74" s="115"/>
      <c r="EB74" s="113"/>
      <c r="EC74" s="114"/>
      <c r="ED74" s="114"/>
      <c r="EE74" s="114"/>
      <c r="EF74" s="114"/>
      <c r="EG74" s="114"/>
      <c r="EH74" s="114"/>
      <c r="EI74" s="114"/>
      <c r="EJ74" s="114"/>
      <c r="EK74" s="114"/>
      <c r="EL74" s="115"/>
      <c r="EM74" s="115"/>
      <c r="EN74"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EP74" s="5"/>
      <c r="EQ74" s="5" t="str">
        <f t="shared" si="1"/>
        <v>Наименование тарифа</v>
      </c>
      <c r="ER74" s="5"/>
      <c r="ES74" s="5"/>
      <c r="ET74" s="4">
        <v>0</v>
      </c>
    </row>
    <row r="75" spans="1:150" ht="23.25" customHeight="1">
      <c r="A75" s="106"/>
      <c r="B75" s="106" t="s">
        <v>142</v>
      </c>
      <c r="C75" s="106"/>
      <c r="D75" s="106"/>
      <c r="E75" s="117" t="s">
        <v>12</v>
      </c>
      <c r="F75" s="107">
        <v>1</v>
      </c>
      <c r="G75" s="106"/>
      <c r="H75" s="106"/>
      <c r="I75" s="106"/>
      <c r="J75" s="106"/>
      <c r="K75" s="106"/>
      <c r="L75" s="108"/>
      <c r="M75" s="109"/>
      <c r="N75" s="109"/>
      <c r="O75" s="109"/>
      <c r="P75" s="118"/>
      <c r="Q75" s="119"/>
      <c r="R75" s="120"/>
      <c r="S75" s="111" t="str">
        <f>INDEX(PT_DIFFERENTIATION_NUM_TER,MATCH(B75,PT_DIFFERENTIATION_TER_ID,0))</f>
        <v>3.1</v>
      </c>
      <c r="T75" s="121" t="s">
        <v>79</v>
      </c>
      <c r="U75" s="112"/>
      <c r="V75" s="113"/>
      <c r="W75" s="114"/>
      <c r="X75" s="114"/>
      <c r="Y75" s="114"/>
      <c r="Z75" s="114"/>
      <c r="AA75" s="114"/>
      <c r="AB75" s="114"/>
      <c r="AC75" s="114"/>
      <c r="AD75" s="114"/>
      <c r="AE75" s="114"/>
      <c r="AF75" s="115"/>
      <c r="AG75" s="113" t="str">
        <f>INDEX(PT_DIFFERENTIATION_TER,MATCH(B75,PT_DIFFERENTIATION_TER_ID,0))</f>
        <v>без дифференциации</v>
      </c>
      <c r="AH75" s="114"/>
      <c r="AI75" s="114"/>
      <c r="AJ75" s="114"/>
      <c r="AK75" s="114"/>
      <c r="AL75" s="114"/>
      <c r="AM75" s="114"/>
      <c r="AN75" s="114"/>
      <c r="AO75" s="114"/>
      <c r="AP75" s="114"/>
      <c r="AQ75" s="114"/>
      <c r="AR75" s="113"/>
      <c r="AS75" s="114"/>
      <c r="AT75" s="114"/>
      <c r="AU75" s="114"/>
      <c r="AV75" s="114"/>
      <c r="AW75" s="114"/>
      <c r="AX75" s="114"/>
      <c r="AY75" s="114"/>
      <c r="AZ75" s="114"/>
      <c r="BA75" s="114"/>
      <c r="BB75" s="115"/>
      <c r="BC75" s="113"/>
      <c r="BD75" s="114"/>
      <c r="BE75" s="114"/>
      <c r="BF75" s="114"/>
      <c r="BG75" s="114"/>
      <c r="BH75" s="114"/>
      <c r="BI75" s="114"/>
      <c r="BJ75" s="114"/>
      <c r="BK75" s="114"/>
      <c r="BL75" s="114"/>
      <c r="BM75" s="115"/>
      <c r="BN75" s="113"/>
      <c r="BO75" s="114"/>
      <c r="BP75" s="114"/>
      <c r="BQ75" s="114"/>
      <c r="BR75" s="114"/>
      <c r="BS75" s="114"/>
      <c r="BT75" s="114"/>
      <c r="BU75" s="114"/>
      <c r="BV75" s="114"/>
      <c r="BW75" s="114"/>
      <c r="BX75" s="115"/>
      <c r="BY75" s="113"/>
      <c r="BZ75" s="114"/>
      <c r="CA75" s="114"/>
      <c r="CB75" s="114"/>
      <c r="CC75" s="114"/>
      <c r="CD75" s="114"/>
      <c r="CE75" s="114"/>
      <c r="CF75" s="114"/>
      <c r="CG75" s="114"/>
      <c r="CH75" s="114"/>
      <c r="CI75" s="115"/>
      <c r="CJ75" s="113"/>
      <c r="CK75" s="114"/>
      <c r="CL75" s="114"/>
      <c r="CM75" s="114"/>
      <c r="CN75" s="114"/>
      <c r="CO75" s="114"/>
      <c r="CP75" s="114"/>
      <c r="CQ75" s="114"/>
      <c r="CR75" s="114"/>
      <c r="CS75" s="114"/>
      <c r="CT75" s="115"/>
      <c r="CU75" s="113"/>
      <c r="CV75" s="114"/>
      <c r="CW75" s="114"/>
      <c r="CX75" s="114"/>
      <c r="CY75" s="114"/>
      <c r="CZ75" s="114"/>
      <c r="DA75" s="114"/>
      <c r="DB75" s="114"/>
      <c r="DC75" s="114"/>
      <c r="DD75" s="114"/>
      <c r="DE75" s="115"/>
      <c r="DF75" s="113"/>
      <c r="DG75" s="114"/>
      <c r="DH75" s="114"/>
      <c r="DI75" s="114"/>
      <c r="DJ75" s="114"/>
      <c r="DK75" s="114"/>
      <c r="DL75" s="114"/>
      <c r="DM75" s="114"/>
      <c r="DN75" s="114"/>
      <c r="DO75" s="114"/>
      <c r="DP75" s="115"/>
      <c r="DQ75" s="113"/>
      <c r="DR75" s="114"/>
      <c r="DS75" s="114"/>
      <c r="DT75" s="114"/>
      <c r="DU75" s="114"/>
      <c r="DV75" s="114"/>
      <c r="DW75" s="114"/>
      <c r="DX75" s="114"/>
      <c r="DY75" s="114"/>
      <c r="DZ75" s="114"/>
      <c r="EA75" s="115"/>
      <c r="EB75" s="113"/>
      <c r="EC75" s="114"/>
      <c r="ED75" s="114"/>
      <c r="EE75" s="114"/>
      <c r="EF75" s="114"/>
      <c r="EG75" s="114"/>
      <c r="EH75" s="114"/>
      <c r="EI75" s="114"/>
      <c r="EJ75" s="114"/>
      <c r="EK75" s="114"/>
      <c r="EL75" s="115"/>
      <c r="EM75" s="115"/>
      <c r="EN75" s="116" t="s">
        <v>80</v>
      </c>
      <c r="EP75" s="5"/>
      <c r="EQ75" s="5" t="str">
        <f t="shared" si="1"/>
        <v>Территория действия тарифа</v>
      </c>
      <c r="ER75" s="5"/>
      <c r="ES75" s="5"/>
      <c r="ET75" s="4">
        <v>0</v>
      </c>
    </row>
    <row r="76" spans="1:150" ht="23.25" customHeight="1">
      <c r="A76" s="106"/>
      <c r="B76" s="106"/>
      <c r="C76" s="106" t="s">
        <v>143</v>
      </c>
      <c r="D76" s="106"/>
      <c r="E76" s="117" t="s">
        <v>12</v>
      </c>
      <c r="F76" s="117"/>
      <c r="G76" s="107">
        <v>1</v>
      </c>
      <c r="H76" s="106"/>
      <c r="I76" s="106"/>
      <c r="J76" s="106"/>
      <c r="K76" s="106"/>
      <c r="L76" s="108"/>
      <c r="M76" s="109"/>
      <c r="N76" s="109"/>
      <c r="O76" s="109"/>
      <c r="P76" s="122"/>
      <c r="Q76" s="119"/>
      <c r="R76" s="120"/>
      <c r="S76" s="111" t="str">
        <f>INDEX(PT_DIFFERENTIATION_NUM_CS,MATCH(C76,PT_DIFFERENTIATION_CS_ID,0))</f>
        <v>3.1.1</v>
      </c>
      <c r="T76" s="123" t="s">
        <v>81</v>
      </c>
      <c r="U76" s="112"/>
      <c r="V76" s="113"/>
      <c r="W76" s="114"/>
      <c r="X76" s="114"/>
      <c r="Y76" s="114"/>
      <c r="Z76" s="114"/>
      <c r="AA76" s="114"/>
      <c r="AB76" s="114"/>
      <c r="AC76" s="114"/>
      <c r="AD76" s="114"/>
      <c r="AE76" s="114"/>
      <c r="AF76" s="115"/>
      <c r="AG76" s="113" t="str">
        <f>INDEX(PT_DIFFERENTIATION_CS,MATCH(C76,PT_DIFFERENTIATION_CS_ID,0))</f>
        <v>без дифференциации</v>
      </c>
      <c r="AH76" s="114"/>
      <c r="AI76" s="114"/>
      <c r="AJ76" s="114"/>
      <c r="AK76" s="114"/>
      <c r="AL76" s="114"/>
      <c r="AM76" s="114"/>
      <c r="AN76" s="114"/>
      <c r="AO76" s="114"/>
      <c r="AP76" s="114"/>
      <c r="AQ76" s="114"/>
      <c r="AR76" s="113"/>
      <c r="AS76" s="114"/>
      <c r="AT76" s="114"/>
      <c r="AU76" s="114"/>
      <c r="AV76" s="114"/>
      <c r="AW76" s="114"/>
      <c r="AX76" s="114"/>
      <c r="AY76" s="114"/>
      <c r="AZ76" s="114"/>
      <c r="BA76" s="114"/>
      <c r="BB76" s="115"/>
      <c r="BC76" s="113"/>
      <c r="BD76" s="114"/>
      <c r="BE76" s="114"/>
      <c r="BF76" s="114"/>
      <c r="BG76" s="114"/>
      <c r="BH76" s="114"/>
      <c r="BI76" s="114"/>
      <c r="BJ76" s="114"/>
      <c r="BK76" s="114"/>
      <c r="BL76" s="114"/>
      <c r="BM76" s="115"/>
      <c r="BN76" s="113"/>
      <c r="BO76" s="114"/>
      <c r="BP76" s="114"/>
      <c r="BQ76" s="114"/>
      <c r="BR76" s="114"/>
      <c r="BS76" s="114"/>
      <c r="BT76" s="114"/>
      <c r="BU76" s="114"/>
      <c r="BV76" s="114"/>
      <c r="BW76" s="114"/>
      <c r="BX76" s="115"/>
      <c r="BY76" s="113"/>
      <c r="BZ76" s="114"/>
      <c r="CA76" s="114"/>
      <c r="CB76" s="114"/>
      <c r="CC76" s="114"/>
      <c r="CD76" s="114"/>
      <c r="CE76" s="114"/>
      <c r="CF76" s="114"/>
      <c r="CG76" s="114"/>
      <c r="CH76" s="114"/>
      <c r="CI76" s="115"/>
      <c r="CJ76" s="113"/>
      <c r="CK76" s="114"/>
      <c r="CL76" s="114"/>
      <c r="CM76" s="114"/>
      <c r="CN76" s="114"/>
      <c r="CO76" s="114"/>
      <c r="CP76" s="114"/>
      <c r="CQ76" s="114"/>
      <c r="CR76" s="114"/>
      <c r="CS76" s="114"/>
      <c r="CT76" s="115"/>
      <c r="CU76" s="113"/>
      <c r="CV76" s="114"/>
      <c r="CW76" s="114"/>
      <c r="CX76" s="114"/>
      <c r="CY76" s="114"/>
      <c r="CZ76" s="114"/>
      <c r="DA76" s="114"/>
      <c r="DB76" s="114"/>
      <c r="DC76" s="114"/>
      <c r="DD76" s="114"/>
      <c r="DE76" s="115"/>
      <c r="DF76" s="113"/>
      <c r="DG76" s="114"/>
      <c r="DH76" s="114"/>
      <c r="DI76" s="114"/>
      <c r="DJ76" s="114"/>
      <c r="DK76" s="114"/>
      <c r="DL76" s="114"/>
      <c r="DM76" s="114"/>
      <c r="DN76" s="114"/>
      <c r="DO76" s="114"/>
      <c r="DP76" s="115"/>
      <c r="DQ76" s="113"/>
      <c r="DR76" s="114"/>
      <c r="DS76" s="114"/>
      <c r="DT76" s="114"/>
      <c r="DU76" s="114"/>
      <c r="DV76" s="114"/>
      <c r="DW76" s="114"/>
      <c r="DX76" s="114"/>
      <c r="DY76" s="114"/>
      <c r="DZ76" s="114"/>
      <c r="EA76" s="115"/>
      <c r="EB76" s="113"/>
      <c r="EC76" s="114"/>
      <c r="ED76" s="114"/>
      <c r="EE76" s="114"/>
      <c r="EF76" s="114"/>
      <c r="EG76" s="114"/>
      <c r="EH76" s="114"/>
      <c r="EI76" s="114"/>
      <c r="EJ76" s="114"/>
      <c r="EK76" s="114"/>
      <c r="EL76" s="115"/>
      <c r="EM76" s="115"/>
      <c r="EN76" s="116" t="s">
        <v>82</v>
      </c>
      <c r="EP76" s="5"/>
      <c r="EQ76" s="5" t="str">
        <f t="shared" si="1"/>
        <v>Наименование централизованной системы горячего водоснабжения</v>
      </c>
      <c r="ER76" s="5"/>
      <c r="ES76" s="5"/>
      <c r="ET76" s="4">
        <v>0</v>
      </c>
    </row>
    <row r="77" spans="1:150" ht="23.25" customHeight="1">
      <c r="A77" s="106"/>
      <c r="B77" s="106"/>
      <c r="C77" s="106"/>
      <c r="D77" s="106"/>
      <c r="E77" s="117" t="s">
        <v>12</v>
      </c>
      <c r="F77" s="117"/>
      <c r="G77" s="117"/>
      <c r="H77" s="117"/>
      <c r="I77" s="124" t="str">
        <f>S76&amp;".1"</f>
        <v>3.1.1.1</v>
      </c>
      <c r="J77" s="106"/>
      <c r="K77" s="106"/>
      <c r="L77" s="108"/>
      <c r="P77" s="125">
        <v>1</v>
      </c>
      <c r="Q77" s="126"/>
      <c r="R77" s="127"/>
      <c r="S77" s="111" t="str">
        <f>$I77</f>
        <v>3.1.1.1</v>
      </c>
      <c r="T77" s="128" t="s">
        <v>83</v>
      </c>
      <c r="U77" s="112"/>
      <c r="V77" s="129"/>
      <c r="W77" s="130"/>
      <c r="X77" s="130"/>
      <c r="Y77" s="130"/>
      <c r="Z77" s="130"/>
      <c r="AA77" s="130"/>
      <c r="AB77" s="130"/>
      <c r="AC77" s="130"/>
      <c r="AD77" s="130"/>
      <c r="AE77" s="130"/>
      <c r="AF77" s="131"/>
      <c r="AG77" s="132"/>
      <c r="AH77" s="133"/>
      <c r="AI77" s="133"/>
      <c r="AJ77" s="133"/>
      <c r="AK77" s="133"/>
      <c r="AL77" s="133"/>
      <c r="AM77" s="133"/>
      <c r="AN77" s="133"/>
      <c r="AO77" s="133"/>
      <c r="AP77" s="133"/>
      <c r="AQ77" s="133"/>
      <c r="AR77" s="129"/>
      <c r="AS77" s="130"/>
      <c r="AT77" s="130"/>
      <c r="AU77" s="130"/>
      <c r="AV77" s="130"/>
      <c r="AW77" s="130"/>
      <c r="AX77" s="130"/>
      <c r="AY77" s="130"/>
      <c r="AZ77" s="130"/>
      <c r="BA77" s="130"/>
      <c r="BB77" s="131"/>
      <c r="BC77" s="129"/>
      <c r="BD77" s="130"/>
      <c r="BE77" s="130"/>
      <c r="BF77" s="130"/>
      <c r="BG77" s="130"/>
      <c r="BH77" s="130"/>
      <c r="BI77" s="130"/>
      <c r="BJ77" s="130"/>
      <c r="BK77" s="130"/>
      <c r="BL77" s="130"/>
      <c r="BM77" s="131"/>
      <c r="BN77" s="129"/>
      <c r="BO77" s="130"/>
      <c r="BP77" s="130"/>
      <c r="BQ77" s="130"/>
      <c r="BR77" s="130"/>
      <c r="BS77" s="130"/>
      <c r="BT77" s="130"/>
      <c r="BU77" s="130"/>
      <c r="BV77" s="130"/>
      <c r="BW77" s="130"/>
      <c r="BX77" s="131"/>
      <c r="BY77" s="129"/>
      <c r="BZ77" s="130"/>
      <c r="CA77" s="130"/>
      <c r="CB77" s="130"/>
      <c r="CC77" s="130"/>
      <c r="CD77" s="130"/>
      <c r="CE77" s="130"/>
      <c r="CF77" s="130"/>
      <c r="CG77" s="130"/>
      <c r="CH77" s="130"/>
      <c r="CI77" s="131"/>
      <c r="CJ77" s="129"/>
      <c r="CK77" s="130"/>
      <c r="CL77" s="130"/>
      <c r="CM77" s="130"/>
      <c r="CN77" s="130"/>
      <c r="CO77" s="130"/>
      <c r="CP77" s="130"/>
      <c r="CQ77" s="130"/>
      <c r="CR77" s="130"/>
      <c r="CS77" s="130"/>
      <c r="CT77" s="131"/>
      <c r="CU77" s="129"/>
      <c r="CV77" s="130"/>
      <c r="CW77" s="130"/>
      <c r="CX77" s="130"/>
      <c r="CY77" s="130"/>
      <c r="CZ77" s="130"/>
      <c r="DA77" s="130"/>
      <c r="DB77" s="130"/>
      <c r="DC77" s="130"/>
      <c r="DD77" s="130"/>
      <c r="DE77" s="131"/>
      <c r="DF77" s="129"/>
      <c r="DG77" s="130"/>
      <c r="DH77" s="130"/>
      <c r="DI77" s="130"/>
      <c r="DJ77" s="130"/>
      <c r="DK77" s="130"/>
      <c r="DL77" s="130"/>
      <c r="DM77" s="130"/>
      <c r="DN77" s="130"/>
      <c r="DO77" s="130"/>
      <c r="DP77" s="131"/>
      <c r="DQ77" s="129"/>
      <c r="DR77" s="130"/>
      <c r="DS77" s="130"/>
      <c r="DT77" s="130"/>
      <c r="DU77" s="130"/>
      <c r="DV77" s="130"/>
      <c r="DW77" s="130"/>
      <c r="DX77" s="130"/>
      <c r="DY77" s="130"/>
      <c r="DZ77" s="130"/>
      <c r="EA77" s="131"/>
      <c r="EB77" s="129"/>
      <c r="EC77" s="130"/>
      <c r="ED77" s="130"/>
      <c r="EE77" s="130"/>
      <c r="EF77" s="130"/>
      <c r="EG77" s="130"/>
      <c r="EH77" s="130"/>
      <c r="EI77" s="130"/>
      <c r="EJ77" s="130"/>
      <c r="EK77" s="130"/>
      <c r="EL77" s="131"/>
      <c r="EM77" s="134"/>
      <c r="EN77" s="116" t="s">
        <v>84</v>
      </c>
      <c r="EP77" s="5"/>
      <c r="EQ77" s="5" t="str">
        <f t="shared" si="1"/>
        <v>Наименование признака дифференциации</v>
      </c>
      <c r="ER77" s="5"/>
      <c r="ES77" s="5"/>
      <c r="ET77" s="4">
        <v>0</v>
      </c>
    </row>
    <row r="78" spans="1:150" ht="23.25" customHeight="1">
      <c r="A78" s="106"/>
      <c r="B78" s="106"/>
      <c r="C78" s="106"/>
      <c r="D78" s="106"/>
      <c r="E78" s="117" t="s">
        <v>12</v>
      </c>
      <c r="F78" s="117"/>
      <c r="G78" s="117"/>
      <c r="H78" s="117"/>
      <c r="I78" s="135"/>
      <c r="J78" s="124" t="str">
        <f>I77&amp;".1"</f>
        <v>3.1.1.1.1</v>
      </c>
      <c r="K78" s="106"/>
      <c r="L78" s="108" t="s">
        <v>85</v>
      </c>
      <c r="P78" s="125"/>
      <c r="Q78" s="125">
        <v>1</v>
      </c>
      <c r="R78" s="136"/>
      <c r="S78" s="111" t="str">
        <f>$J78</f>
        <v>3.1.1.1.1</v>
      </c>
      <c r="T78" s="137" t="s">
        <v>86</v>
      </c>
      <c r="U78" s="112"/>
      <c r="V78" s="138"/>
      <c r="W78" s="139"/>
      <c r="X78" s="139"/>
      <c r="Y78" s="139"/>
      <c r="Z78" s="139"/>
      <c r="AA78" s="139"/>
      <c r="AB78" s="139"/>
      <c r="AC78" s="139"/>
      <c r="AD78" s="139"/>
      <c r="AE78" s="139"/>
      <c r="AF78" s="140"/>
      <c r="AG78" s="138" t="s">
        <v>138</v>
      </c>
      <c r="AH78" s="139"/>
      <c r="AI78" s="139"/>
      <c r="AJ78" s="139"/>
      <c r="AK78" s="139"/>
      <c r="AL78" s="139"/>
      <c r="AM78" s="139"/>
      <c r="AN78" s="139"/>
      <c r="AO78" s="139"/>
      <c r="AP78" s="139"/>
      <c r="AQ78" s="139"/>
      <c r="AR78" s="138"/>
      <c r="AS78" s="139"/>
      <c r="AT78" s="139"/>
      <c r="AU78" s="139"/>
      <c r="AV78" s="139"/>
      <c r="AW78" s="139"/>
      <c r="AX78" s="139"/>
      <c r="AY78" s="139"/>
      <c r="AZ78" s="139"/>
      <c r="BA78" s="139"/>
      <c r="BB78" s="140"/>
      <c r="BC78" s="138"/>
      <c r="BD78" s="139"/>
      <c r="BE78" s="139"/>
      <c r="BF78" s="139"/>
      <c r="BG78" s="139"/>
      <c r="BH78" s="139"/>
      <c r="BI78" s="139"/>
      <c r="BJ78" s="139"/>
      <c r="BK78" s="139"/>
      <c r="BL78" s="139"/>
      <c r="BM78" s="140"/>
      <c r="BN78" s="138"/>
      <c r="BO78" s="139"/>
      <c r="BP78" s="139"/>
      <c r="BQ78" s="139"/>
      <c r="BR78" s="139"/>
      <c r="BS78" s="139"/>
      <c r="BT78" s="139"/>
      <c r="BU78" s="139"/>
      <c r="BV78" s="139"/>
      <c r="BW78" s="139"/>
      <c r="BX78" s="140"/>
      <c r="BY78" s="138"/>
      <c r="BZ78" s="139"/>
      <c r="CA78" s="139"/>
      <c r="CB78" s="139"/>
      <c r="CC78" s="139"/>
      <c r="CD78" s="139"/>
      <c r="CE78" s="139"/>
      <c r="CF78" s="139"/>
      <c r="CG78" s="139"/>
      <c r="CH78" s="139"/>
      <c r="CI78" s="140"/>
      <c r="CJ78" s="138"/>
      <c r="CK78" s="139"/>
      <c r="CL78" s="139"/>
      <c r="CM78" s="139"/>
      <c r="CN78" s="139"/>
      <c r="CO78" s="139"/>
      <c r="CP78" s="139"/>
      <c r="CQ78" s="139"/>
      <c r="CR78" s="139"/>
      <c r="CS78" s="139"/>
      <c r="CT78" s="140"/>
      <c r="CU78" s="138"/>
      <c r="CV78" s="139"/>
      <c r="CW78" s="139"/>
      <c r="CX78" s="139"/>
      <c r="CY78" s="139"/>
      <c r="CZ78" s="139"/>
      <c r="DA78" s="139"/>
      <c r="DB78" s="139"/>
      <c r="DC78" s="139"/>
      <c r="DD78" s="139"/>
      <c r="DE78" s="140"/>
      <c r="DF78" s="138"/>
      <c r="DG78" s="139"/>
      <c r="DH78" s="139"/>
      <c r="DI78" s="139"/>
      <c r="DJ78" s="139"/>
      <c r="DK78" s="139"/>
      <c r="DL78" s="139"/>
      <c r="DM78" s="139"/>
      <c r="DN78" s="139"/>
      <c r="DO78" s="139"/>
      <c r="DP78" s="140"/>
      <c r="DQ78" s="138"/>
      <c r="DR78" s="139"/>
      <c r="DS78" s="139"/>
      <c r="DT78" s="139"/>
      <c r="DU78" s="139"/>
      <c r="DV78" s="139"/>
      <c r="DW78" s="139"/>
      <c r="DX78" s="139"/>
      <c r="DY78" s="139"/>
      <c r="DZ78" s="139"/>
      <c r="EA78" s="140"/>
      <c r="EB78" s="138"/>
      <c r="EC78" s="139"/>
      <c r="ED78" s="139"/>
      <c r="EE78" s="139"/>
      <c r="EF78" s="139"/>
      <c r="EG78" s="139"/>
      <c r="EH78" s="139"/>
      <c r="EI78" s="139"/>
      <c r="EJ78" s="139"/>
      <c r="EK78" s="139"/>
      <c r="EL78" s="140"/>
      <c r="EM78" s="140"/>
      <c r="EN78" s="141" t="s">
        <v>87</v>
      </c>
      <c r="EP78" s="5"/>
      <c r="EQ78" s="5" t="str">
        <f t="shared" si="1"/>
        <v>Группа потребителей</v>
      </c>
      <c r="ER78" s="5"/>
      <c r="ES78" s="5"/>
      <c r="ET78" s="4">
        <v>0</v>
      </c>
    </row>
    <row r="79" spans="1:150" ht="23.25" customHeight="1">
      <c r="A79" s="106"/>
      <c r="B79" s="106"/>
      <c r="C79" s="106"/>
      <c r="D79" s="106"/>
      <c r="E79" s="117" t="s">
        <v>12</v>
      </c>
      <c r="F79" s="117"/>
      <c r="G79" s="117"/>
      <c r="H79" s="117"/>
      <c r="I79" s="135"/>
      <c r="J79" s="135"/>
      <c r="K79" s="124" t="str">
        <f>J78&amp;".1"</f>
        <v>3.1.1.1.1.1</v>
      </c>
      <c r="L79" s="108"/>
      <c r="P79" s="125"/>
      <c r="Q79" s="125"/>
      <c r="R79" s="136">
        <v>1</v>
      </c>
      <c r="S79" s="111" t="str">
        <f>$K79</f>
        <v>3.1.1.1.1.1</v>
      </c>
      <c r="T79" s="142"/>
      <c r="U79" s="112"/>
      <c r="V79" s="143"/>
      <c r="W79" s="143"/>
      <c r="X79" s="143"/>
      <c r="Y79" s="143"/>
      <c r="Z79" s="143"/>
      <c r="AA79" s="143"/>
      <c r="AB79" s="143"/>
      <c r="AC79" s="144"/>
      <c r="AD79" s="145" t="s">
        <v>88</v>
      </c>
      <c r="AE79" s="144"/>
      <c r="AF79" s="145" t="s">
        <v>88</v>
      </c>
      <c r="AG79" s="143"/>
      <c r="AH79" s="143">
        <v>51.02</v>
      </c>
      <c r="AI79" s="143"/>
      <c r="AJ79" s="143"/>
      <c r="AK79" s="143">
        <v>1971.49</v>
      </c>
      <c r="AL79" s="143"/>
      <c r="AM79" s="143"/>
      <c r="AN79" s="144">
        <v>45658.483506944445</v>
      </c>
      <c r="AO79" s="145" t="s">
        <v>88</v>
      </c>
      <c r="AP79" s="146">
        <v>45838.483576388891</v>
      </c>
      <c r="AQ79" s="145" t="s">
        <v>88</v>
      </c>
      <c r="AR79" s="143"/>
      <c r="AS79" s="143">
        <v>53.93</v>
      </c>
      <c r="AT79" s="143"/>
      <c r="AU79" s="143"/>
      <c r="AV79" s="143">
        <v>2165.7199999999998</v>
      </c>
      <c r="AW79" s="143"/>
      <c r="AX79" s="143"/>
      <c r="AY79" s="144">
        <v>45839.483796296299</v>
      </c>
      <c r="AZ79" s="145" t="s">
        <v>88</v>
      </c>
      <c r="BA79" s="144">
        <v>46022.483877314815</v>
      </c>
      <c r="BB79" s="145" t="s">
        <v>88</v>
      </c>
      <c r="BC79" s="143"/>
      <c r="BD79" s="143">
        <v>53.93</v>
      </c>
      <c r="BE79" s="143"/>
      <c r="BF79" s="143"/>
      <c r="BG79" s="143">
        <v>2165.7199999999998</v>
      </c>
      <c r="BH79" s="143"/>
      <c r="BI79" s="143"/>
      <c r="BJ79" s="144">
        <v>46023.484236111108</v>
      </c>
      <c r="BK79" s="145" t="s">
        <v>88</v>
      </c>
      <c r="BL79" s="144">
        <v>46203.484386574077</v>
      </c>
      <c r="BM79" s="145" t="s">
        <v>88</v>
      </c>
      <c r="BN79" s="143"/>
      <c r="BO79" s="143">
        <v>56.09</v>
      </c>
      <c r="BP79" s="143"/>
      <c r="BQ79" s="143"/>
      <c r="BR79" s="143">
        <v>2177.41</v>
      </c>
      <c r="BS79" s="143"/>
      <c r="BT79" s="143"/>
      <c r="BU79" s="144">
        <v>46204.484629629631</v>
      </c>
      <c r="BV79" s="145" t="s">
        <v>88</v>
      </c>
      <c r="BW79" s="144">
        <v>46387.484722222223</v>
      </c>
      <c r="BX79" s="145" t="s">
        <v>88</v>
      </c>
      <c r="BY79" s="143"/>
      <c r="BZ79" s="143">
        <v>56.09</v>
      </c>
      <c r="CA79" s="143"/>
      <c r="CB79" s="143"/>
      <c r="CC79" s="143">
        <v>2177.41</v>
      </c>
      <c r="CD79" s="143"/>
      <c r="CE79" s="143"/>
      <c r="CF79" s="144">
        <v>46388.485266203701</v>
      </c>
      <c r="CG79" s="145" t="s">
        <v>88</v>
      </c>
      <c r="CH79" s="144">
        <v>46568.485358796293</v>
      </c>
      <c r="CI79" s="145" t="s">
        <v>88</v>
      </c>
      <c r="CJ79" s="143"/>
      <c r="CK79" s="143">
        <v>58.33</v>
      </c>
      <c r="CL79" s="143"/>
      <c r="CM79" s="143"/>
      <c r="CN79" s="143">
        <v>2065.35</v>
      </c>
      <c r="CO79" s="143"/>
      <c r="CP79" s="143"/>
      <c r="CQ79" s="144">
        <v>46569.485613425924</v>
      </c>
      <c r="CR79" s="145" t="s">
        <v>88</v>
      </c>
      <c r="CS79" s="144">
        <v>46752.485717592594</v>
      </c>
      <c r="CT79" s="145" t="s">
        <v>88</v>
      </c>
      <c r="CU79" s="143"/>
      <c r="CV79" s="143">
        <v>58.33</v>
      </c>
      <c r="CW79" s="143"/>
      <c r="CX79" s="143"/>
      <c r="CY79" s="143">
        <v>2065.35</v>
      </c>
      <c r="CZ79" s="143"/>
      <c r="DA79" s="143"/>
      <c r="DB79" s="144">
        <v>46753.485983796294</v>
      </c>
      <c r="DC79" s="145" t="s">
        <v>88</v>
      </c>
      <c r="DD79" s="144">
        <v>46934.486064814817</v>
      </c>
      <c r="DE79" s="145" t="s">
        <v>88</v>
      </c>
      <c r="DF79" s="143"/>
      <c r="DG79" s="143">
        <v>60.66</v>
      </c>
      <c r="DH79" s="143"/>
      <c r="DI79" s="143"/>
      <c r="DJ79" s="143">
        <v>2325.62</v>
      </c>
      <c r="DK79" s="143"/>
      <c r="DL79" s="143"/>
      <c r="DM79" s="144">
        <v>46935.486458333333</v>
      </c>
      <c r="DN79" s="145" t="s">
        <v>88</v>
      </c>
      <c r="DO79" s="144">
        <v>47118.486550925925</v>
      </c>
      <c r="DP79" s="145" t="s">
        <v>88</v>
      </c>
      <c r="DQ79" s="143"/>
      <c r="DR79" s="143">
        <v>60.66</v>
      </c>
      <c r="DS79" s="143"/>
      <c r="DT79" s="143"/>
      <c r="DU79" s="143">
        <v>2325.62</v>
      </c>
      <c r="DV79" s="143"/>
      <c r="DW79" s="143"/>
      <c r="DX79" s="144">
        <v>47119.487013888887</v>
      </c>
      <c r="DY79" s="145" t="s">
        <v>88</v>
      </c>
      <c r="DZ79" s="144">
        <v>47299.48710648148</v>
      </c>
      <c r="EA79" s="145" t="s">
        <v>88</v>
      </c>
      <c r="EB79" s="143"/>
      <c r="EC79" s="143">
        <v>63.09</v>
      </c>
      <c r="ED79" s="143"/>
      <c r="EE79" s="143"/>
      <c r="EF79" s="143">
        <v>2418.65</v>
      </c>
      <c r="EG79" s="143"/>
      <c r="EH79" s="143"/>
      <c r="EI79" s="144">
        <v>47300.487395833334</v>
      </c>
      <c r="EJ79" s="145" t="s">
        <v>88</v>
      </c>
      <c r="EK79" s="144">
        <v>47483.487500000003</v>
      </c>
      <c r="EL79" s="145" t="s">
        <v>88</v>
      </c>
      <c r="EM79" s="147"/>
      <c r="EN79" s="148"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EO79" s="51" t="e">
        <f ca="1">STRCHECKDATE(V80:EM80)</f>
        <v>#NAME?</v>
      </c>
      <c r="EP79" s="5"/>
      <c r="EQ79" s="5" t="str">
        <f t="shared" si="1"/>
        <v/>
      </c>
      <c r="ER79" s="5"/>
      <c r="ES79" s="5"/>
      <c r="ET79" s="4">
        <v>0</v>
      </c>
    </row>
    <row r="80" spans="1:150" ht="14.25" customHeight="1">
      <c r="A80" s="106"/>
      <c r="B80" s="106"/>
      <c r="C80" s="106"/>
      <c r="D80" s="106"/>
      <c r="E80" s="117" t="s">
        <v>12</v>
      </c>
      <c r="F80" s="117"/>
      <c r="G80" s="117"/>
      <c r="H80" s="117"/>
      <c r="I80" s="135"/>
      <c r="J80" s="135"/>
      <c r="K80" s="124"/>
      <c r="L80" s="108"/>
      <c r="P80" s="125"/>
      <c r="Q80" s="125"/>
      <c r="R80" s="136"/>
      <c r="S80" s="149"/>
      <c r="T80" s="112"/>
      <c r="U80" s="112"/>
      <c r="V80" s="150"/>
      <c r="W80" s="150"/>
      <c r="X80" s="150"/>
      <c r="Y80" s="150"/>
      <c r="Z80" s="150"/>
      <c r="AA80" s="150"/>
      <c r="AB80" s="150"/>
      <c r="AC80" s="151"/>
      <c r="AD80" s="145"/>
      <c r="AE80" s="151"/>
      <c r="AF80" s="145"/>
      <c r="AG80" s="150"/>
      <c r="AH80" s="150"/>
      <c r="AI80" s="150"/>
      <c r="AJ80" s="150"/>
      <c r="AK80" s="150"/>
      <c r="AL80" s="150"/>
      <c r="AM80" s="150"/>
      <c r="AN80" s="151"/>
      <c r="AO80" s="145"/>
      <c r="AP80" s="152"/>
      <c r="AQ80" s="145"/>
      <c r="AR80" s="150"/>
      <c r="AS80" s="150"/>
      <c r="AT80" s="150"/>
      <c r="AU80" s="150"/>
      <c r="AV80" s="150"/>
      <c r="AW80" s="150"/>
      <c r="AX80" s="150"/>
      <c r="AY80" s="151"/>
      <c r="AZ80" s="145"/>
      <c r="BA80" s="151"/>
      <c r="BB80" s="145"/>
      <c r="BC80" s="150"/>
      <c r="BD80" s="150"/>
      <c r="BE80" s="150"/>
      <c r="BF80" s="150"/>
      <c r="BG80" s="150"/>
      <c r="BH80" s="150"/>
      <c r="BI80" s="150"/>
      <c r="BJ80" s="151"/>
      <c r="BK80" s="145"/>
      <c r="BL80" s="151"/>
      <c r="BM80" s="145"/>
      <c r="BN80" s="150"/>
      <c r="BO80" s="150"/>
      <c r="BP80" s="150"/>
      <c r="BQ80" s="150"/>
      <c r="BR80" s="150"/>
      <c r="BS80" s="150"/>
      <c r="BT80" s="150"/>
      <c r="BU80" s="151"/>
      <c r="BV80" s="145"/>
      <c r="BW80" s="151"/>
      <c r="BX80" s="145"/>
      <c r="BY80" s="150"/>
      <c r="BZ80" s="150"/>
      <c r="CA80" s="150"/>
      <c r="CB80" s="150"/>
      <c r="CC80" s="150"/>
      <c r="CD80" s="150"/>
      <c r="CE80" s="150"/>
      <c r="CF80" s="151"/>
      <c r="CG80" s="145"/>
      <c r="CH80" s="151"/>
      <c r="CI80" s="145"/>
      <c r="CJ80" s="150"/>
      <c r="CK80" s="150"/>
      <c r="CL80" s="150"/>
      <c r="CM80" s="150"/>
      <c r="CN80" s="150"/>
      <c r="CO80" s="150"/>
      <c r="CP80" s="150"/>
      <c r="CQ80" s="151"/>
      <c r="CR80" s="145"/>
      <c r="CS80" s="151"/>
      <c r="CT80" s="145"/>
      <c r="CU80" s="150"/>
      <c r="CV80" s="150"/>
      <c r="CW80" s="150"/>
      <c r="CX80" s="150"/>
      <c r="CY80" s="150"/>
      <c r="CZ80" s="150"/>
      <c r="DA80" s="150"/>
      <c r="DB80" s="151"/>
      <c r="DC80" s="145"/>
      <c r="DD80" s="151"/>
      <c r="DE80" s="145"/>
      <c r="DF80" s="150"/>
      <c r="DG80" s="150"/>
      <c r="DH80" s="150"/>
      <c r="DI80" s="150"/>
      <c r="DJ80" s="150"/>
      <c r="DK80" s="150"/>
      <c r="DL80" s="150"/>
      <c r="DM80" s="151"/>
      <c r="DN80" s="145"/>
      <c r="DO80" s="151"/>
      <c r="DP80" s="145"/>
      <c r="DQ80" s="150"/>
      <c r="DR80" s="150"/>
      <c r="DS80" s="150"/>
      <c r="DT80" s="150"/>
      <c r="DU80" s="150"/>
      <c r="DV80" s="150"/>
      <c r="DW80" s="150"/>
      <c r="DX80" s="151"/>
      <c r="DY80" s="145"/>
      <c r="DZ80" s="151"/>
      <c r="EA80" s="145"/>
      <c r="EB80" s="150"/>
      <c r="EC80" s="150"/>
      <c r="ED80" s="150"/>
      <c r="EE80" s="150"/>
      <c r="EF80" s="150"/>
      <c r="EG80" s="150"/>
      <c r="EH80" s="150"/>
      <c r="EI80" s="151"/>
      <c r="EJ80" s="145"/>
      <c r="EK80" s="151"/>
      <c r="EL80" s="145"/>
      <c r="EM80" s="153"/>
      <c r="EN80" s="148"/>
      <c r="EP80" s="5"/>
      <c r="EQ80" s="5" t="str">
        <f t="shared" si="1"/>
        <v/>
      </c>
      <c r="ER80" s="5"/>
      <c r="ES80" s="5"/>
      <c r="ET80" s="4">
        <v>0</v>
      </c>
    </row>
    <row r="81" spans="1:150" ht="21" customHeight="1">
      <c r="A81" s="106"/>
      <c r="B81" s="106"/>
      <c r="C81" s="106"/>
      <c r="D81" s="106"/>
      <c r="E81" s="117" t="s">
        <v>12</v>
      </c>
      <c r="F81" s="117"/>
      <c r="G81" s="117"/>
      <c r="H81" s="117"/>
      <c r="I81" s="135"/>
      <c r="J81" s="124"/>
      <c r="K81" s="106"/>
      <c r="L81" s="108"/>
      <c r="P81" s="125"/>
      <c r="Q81" s="125"/>
      <c r="R81" s="127"/>
      <c r="S81" s="154"/>
      <c r="T81" s="155" t="s">
        <v>89</v>
      </c>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6"/>
      <c r="CM81" s="156"/>
      <c r="CN81" s="156"/>
      <c r="CO81" s="156"/>
      <c r="CP81" s="156"/>
      <c r="CQ81" s="156"/>
      <c r="CR81" s="156"/>
      <c r="CS81" s="156"/>
      <c r="CT81" s="156"/>
      <c r="CU81" s="156"/>
      <c r="CV81" s="156"/>
      <c r="CW81" s="156"/>
      <c r="CX81" s="156"/>
      <c r="CY81" s="156"/>
      <c r="CZ81" s="156"/>
      <c r="DA81" s="156"/>
      <c r="DB81" s="156"/>
      <c r="DC81" s="156"/>
      <c r="DD81" s="156"/>
      <c r="DE81" s="156"/>
      <c r="DF81" s="156"/>
      <c r="DG81" s="156"/>
      <c r="DH81" s="156"/>
      <c r="DI81" s="156"/>
      <c r="DJ81" s="156"/>
      <c r="DK81" s="156"/>
      <c r="DL81" s="156"/>
      <c r="DM81" s="156"/>
      <c r="DN81" s="156"/>
      <c r="DO81" s="156"/>
      <c r="DP81" s="156"/>
      <c r="DQ81" s="156"/>
      <c r="DR81" s="156"/>
      <c r="DS81" s="156"/>
      <c r="DT81" s="156"/>
      <c r="DU81" s="156"/>
      <c r="DV81" s="156"/>
      <c r="DW81" s="156"/>
      <c r="DX81" s="156"/>
      <c r="DY81" s="156"/>
      <c r="DZ81" s="156"/>
      <c r="EA81" s="156"/>
      <c r="EB81" s="156"/>
      <c r="EC81" s="156"/>
      <c r="ED81" s="156"/>
      <c r="EE81" s="156"/>
      <c r="EF81" s="156"/>
      <c r="EG81" s="156"/>
      <c r="EH81" s="156"/>
      <c r="EI81" s="156"/>
      <c r="EJ81" s="156"/>
      <c r="EK81" s="156"/>
      <c r="EL81" s="156"/>
      <c r="EM81" s="156"/>
      <c r="EN81" s="116" t="s">
        <v>90</v>
      </c>
      <c r="EP81" s="5"/>
      <c r="EQ81" s="5" t="str">
        <f t="shared" si="1"/>
        <v>Добавить значение признака дифференциации</v>
      </c>
      <c r="ER81" s="5"/>
      <c r="ES81" s="5"/>
      <c r="ET81" s="4">
        <v>0</v>
      </c>
    </row>
    <row r="82" spans="1:150" ht="21" customHeight="1">
      <c r="A82" s="106"/>
      <c r="B82" s="106"/>
      <c r="C82" s="106"/>
      <c r="D82" s="106"/>
      <c r="E82" s="117" t="s">
        <v>12</v>
      </c>
      <c r="F82" s="117"/>
      <c r="G82" s="117"/>
      <c r="H82" s="117"/>
      <c r="I82" s="124"/>
      <c r="J82" s="106"/>
      <c r="K82" s="106"/>
      <c r="L82" s="108"/>
      <c r="P82" s="125"/>
      <c r="Q82" s="126"/>
      <c r="R82" s="127"/>
      <c r="S82" s="154"/>
      <c r="T82" s="157" t="s">
        <v>91</v>
      </c>
      <c r="U82" s="156"/>
      <c r="V82" s="156"/>
      <c r="W82" s="156"/>
      <c r="X82" s="156"/>
      <c r="Y82" s="156"/>
      <c r="Z82" s="156"/>
      <c r="AA82" s="156"/>
      <c r="AB82" s="156"/>
      <c r="AC82" s="156"/>
      <c r="AD82" s="156"/>
      <c r="AE82" s="156"/>
      <c r="AF82" s="158"/>
      <c r="AG82" s="156"/>
      <c r="AH82" s="156"/>
      <c r="AI82" s="156"/>
      <c r="AJ82" s="156"/>
      <c r="AK82" s="156"/>
      <c r="AL82" s="156"/>
      <c r="AM82" s="156"/>
      <c r="AN82" s="156"/>
      <c r="AO82" s="156"/>
      <c r="AP82" s="156"/>
      <c r="AQ82" s="158"/>
      <c r="AR82" s="156"/>
      <c r="AS82" s="156"/>
      <c r="AT82" s="156"/>
      <c r="AU82" s="156"/>
      <c r="AV82" s="156"/>
      <c r="AW82" s="156"/>
      <c r="AX82" s="156"/>
      <c r="AY82" s="156"/>
      <c r="AZ82" s="156"/>
      <c r="BA82" s="156"/>
      <c r="BB82" s="158"/>
      <c r="BC82" s="156"/>
      <c r="BD82" s="156"/>
      <c r="BE82" s="156"/>
      <c r="BF82" s="156"/>
      <c r="BG82" s="156"/>
      <c r="BH82" s="156"/>
      <c r="BI82" s="156"/>
      <c r="BJ82" s="156"/>
      <c r="BK82" s="156"/>
      <c r="BL82" s="156"/>
      <c r="BM82" s="158"/>
      <c r="BN82" s="156"/>
      <c r="BO82" s="156"/>
      <c r="BP82" s="156"/>
      <c r="BQ82" s="156"/>
      <c r="BR82" s="156"/>
      <c r="BS82" s="156"/>
      <c r="BT82" s="156"/>
      <c r="BU82" s="156"/>
      <c r="BV82" s="156"/>
      <c r="BW82" s="156"/>
      <c r="BX82" s="158"/>
      <c r="BY82" s="156"/>
      <c r="BZ82" s="156"/>
      <c r="CA82" s="156"/>
      <c r="CB82" s="156"/>
      <c r="CC82" s="156"/>
      <c r="CD82" s="156"/>
      <c r="CE82" s="156"/>
      <c r="CF82" s="156"/>
      <c r="CG82" s="156"/>
      <c r="CH82" s="156"/>
      <c r="CI82" s="158"/>
      <c r="CJ82" s="156"/>
      <c r="CK82" s="156"/>
      <c r="CL82" s="156"/>
      <c r="CM82" s="156"/>
      <c r="CN82" s="156"/>
      <c r="CO82" s="156"/>
      <c r="CP82" s="156"/>
      <c r="CQ82" s="156"/>
      <c r="CR82" s="156"/>
      <c r="CS82" s="156"/>
      <c r="CT82" s="158"/>
      <c r="CU82" s="156"/>
      <c r="CV82" s="156"/>
      <c r="CW82" s="156"/>
      <c r="CX82" s="156"/>
      <c r="CY82" s="156"/>
      <c r="CZ82" s="156"/>
      <c r="DA82" s="156"/>
      <c r="DB82" s="156"/>
      <c r="DC82" s="156"/>
      <c r="DD82" s="156"/>
      <c r="DE82" s="158"/>
      <c r="DF82" s="156"/>
      <c r="DG82" s="156"/>
      <c r="DH82" s="156"/>
      <c r="DI82" s="156"/>
      <c r="DJ82" s="156"/>
      <c r="DK82" s="156"/>
      <c r="DL82" s="156"/>
      <c r="DM82" s="156"/>
      <c r="DN82" s="156"/>
      <c r="DO82" s="156"/>
      <c r="DP82" s="159"/>
      <c r="DQ82" s="156"/>
      <c r="DR82" s="156"/>
      <c r="DS82" s="156"/>
      <c r="DT82" s="156"/>
      <c r="DU82" s="156"/>
      <c r="DV82" s="156"/>
      <c r="DW82" s="156"/>
      <c r="DX82" s="156"/>
      <c r="DY82" s="156"/>
      <c r="DZ82" s="156"/>
      <c r="EA82" s="158"/>
      <c r="EB82" s="156"/>
      <c r="EC82" s="156"/>
      <c r="ED82" s="156"/>
      <c r="EE82" s="156"/>
      <c r="EF82" s="156"/>
      <c r="EG82" s="156"/>
      <c r="EH82" s="156"/>
      <c r="EI82" s="156"/>
      <c r="EJ82" s="156"/>
      <c r="EK82" s="156"/>
      <c r="EL82" s="158"/>
      <c r="EM82" s="156"/>
      <c r="EN82" s="160"/>
      <c r="EP82" s="5"/>
      <c r="EQ82" s="5" t="str">
        <f t="shared" si="1"/>
        <v>Добавить группу потребителей</v>
      </c>
      <c r="ER82" s="5"/>
      <c r="ES82" s="5"/>
      <c r="ET82" s="4">
        <v>0</v>
      </c>
    </row>
    <row r="83" spans="1:150" ht="21" customHeight="1">
      <c r="A83" s="106"/>
      <c r="B83" s="106"/>
      <c r="C83" s="106"/>
      <c r="D83" s="106"/>
      <c r="E83" s="117" t="s">
        <v>12</v>
      </c>
      <c r="F83" s="117"/>
      <c r="G83" s="117"/>
      <c r="H83" s="107"/>
      <c r="I83" s="106"/>
      <c r="J83" s="106"/>
      <c r="K83" s="106"/>
      <c r="L83" s="108"/>
      <c r="M83" s="109"/>
      <c r="N83" s="109"/>
      <c r="O83" s="2"/>
      <c r="P83" s="8"/>
      <c r="Q83" s="161"/>
      <c r="R83" s="110"/>
      <c r="S83" s="154"/>
      <c r="T83" s="162" t="s">
        <v>92</v>
      </c>
      <c r="U83" s="156"/>
      <c r="V83" s="156"/>
      <c r="W83" s="156"/>
      <c r="X83" s="156"/>
      <c r="Y83" s="156"/>
      <c r="Z83" s="156"/>
      <c r="AA83" s="156"/>
      <c r="AB83" s="156"/>
      <c r="AC83" s="156"/>
      <c r="AD83" s="156"/>
      <c r="AE83" s="156"/>
      <c r="AF83" s="158"/>
      <c r="AG83" s="156"/>
      <c r="AH83" s="156"/>
      <c r="AI83" s="156"/>
      <c r="AJ83" s="156"/>
      <c r="AK83" s="156"/>
      <c r="AL83" s="156"/>
      <c r="AM83" s="156"/>
      <c r="AN83" s="156"/>
      <c r="AO83" s="156"/>
      <c r="AP83" s="156"/>
      <c r="AQ83" s="158"/>
      <c r="AR83" s="156"/>
      <c r="AS83" s="156"/>
      <c r="AT83" s="156"/>
      <c r="AU83" s="156"/>
      <c r="AV83" s="156"/>
      <c r="AW83" s="156"/>
      <c r="AX83" s="156"/>
      <c r="AY83" s="156"/>
      <c r="AZ83" s="156"/>
      <c r="BA83" s="156"/>
      <c r="BB83" s="158"/>
      <c r="BC83" s="156"/>
      <c r="BD83" s="156"/>
      <c r="BE83" s="156"/>
      <c r="BF83" s="156"/>
      <c r="BG83" s="156"/>
      <c r="BH83" s="156"/>
      <c r="BI83" s="156"/>
      <c r="BJ83" s="156"/>
      <c r="BK83" s="156"/>
      <c r="BL83" s="156"/>
      <c r="BM83" s="158"/>
      <c r="BN83" s="156"/>
      <c r="BO83" s="156"/>
      <c r="BP83" s="156"/>
      <c r="BQ83" s="156"/>
      <c r="BR83" s="156"/>
      <c r="BS83" s="156"/>
      <c r="BT83" s="156"/>
      <c r="BU83" s="156"/>
      <c r="BV83" s="156"/>
      <c r="BW83" s="156"/>
      <c r="BX83" s="158"/>
      <c r="BY83" s="156"/>
      <c r="BZ83" s="156"/>
      <c r="CA83" s="156"/>
      <c r="CB83" s="156"/>
      <c r="CC83" s="156"/>
      <c r="CD83" s="156"/>
      <c r="CE83" s="156"/>
      <c r="CF83" s="156"/>
      <c r="CG83" s="156"/>
      <c r="CH83" s="156"/>
      <c r="CI83" s="158"/>
      <c r="CJ83" s="156"/>
      <c r="CK83" s="156"/>
      <c r="CL83" s="156"/>
      <c r="CM83" s="156"/>
      <c r="CN83" s="156"/>
      <c r="CO83" s="156"/>
      <c r="CP83" s="156"/>
      <c r="CQ83" s="156"/>
      <c r="CR83" s="156"/>
      <c r="CS83" s="156"/>
      <c r="CT83" s="158"/>
      <c r="CU83" s="156"/>
      <c r="CV83" s="156"/>
      <c r="CW83" s="156"/>
      <c r="CX83" s="156"/>
      <c r="CY83" s="156"/>
      <c r="CZ83" s="156"/>
      <c r="DA83" s="156"/>
      <c r="DB83" s="156"/>
      <c r="DC83" s="156"/>
      <c r="DD83" s="156"/>
      <c r="DE83" s="158"/>
      <c r="DF83" s="156"/>
      <c r="DG83" s="156"/>
      <c r="DH83" s="156"/>
      <c r="DI83" s="156"/>
      <c r="DJ83" s="156"/>
      <c r="DK83" s="156"/>
      <c r="DL83" s="156"/>
      <c r="DM83" s="156"/>
      <c r="DN83" s="156"/>
      <c r="DO83" s="156"/>
      <c r="DP83" s="159"/>
      <c r="DQ83" s="156"/>
      <c r="DR83" s="156"/>
      <c r="DS83" s="156"/>
      <c r="DT83" s="156"/>
      <c r="DU83" s="156"/>
      <c r="DV83" s="156"/>
      <c r="DW83" s="156"/>
      <c r="DX83" s="156"/>
      <c r="DY83" s="156"/>
      <c r="DZ83" s="156"/>
      <c r="EA83" s="158"/>
      <c r="EB83" s="156"/>
      <c r="EC83" s="156"/>
      <c r="ED83" s="156"/>
      <c r="EE83" s="156"/>
      <c r="EF83" s="156"/>
      <c r="EG83" s="156"/>
      <c r="EH83" s="156"/>
      <c r="EI83" s="156"/>
      <c r="EJ83" s="156"/>
      <c r="EK83" s="156"/>
      <c r="EL83" s="158"/>
      <c r="EM83" s="156"/>
      <c r="EN83" s="163"/>
      <c r="EP83" s="5"/>
      <c r="EQ83" s="5" t="str">
        <f t="shared" si="1"/>
        <v>Добавить наименование признака дифференциации</v>
      </c>
      <c r="ER83" s="5"/>
      <c r="ES83" s="5"/>
      <c r="ET83" s="4">
        <v>0</v>
      </c>
    </row>
    <row r="84" spans="1:150" s="221" customFormat="1" ht="14.25" customHeight="1">
      <c r="A84" s="164"/>
      <c r="B84" s="164"/>
      <c r="C84" s="164"/>
      <c r="D84" s="164"/>
      <c r="E84" s="117" t="s">
        <v>12</v>
      </c>
      <c r="F84" s="107"/>
      <c r="G84" s="164"/>
      <c r="H84" s="164"/>
      <c r="I84" s="164"/>
      <c r="J84" s="164"/>
      <c r="K84" s="164"/>
      <c r="L84" s="165"/>
      <c r="M84" s="166"/>
      <c r="N84" s="166"/>
      <c r="O84" s="51"/>
      <c r="P84" s="101"/>
      <c r="Q84" s="167"/>
      <c r="R84" s="101"/>
      <c r="S84" s="168"/>
      <c r="T84" s="169" t="s">
        <v>93</v>
      </c>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c r="CS84" s="170"/>
      <c r="CT84" s="170"/>
      <c r="CU84" s="170"/>
      <c r="CV84" s="170"/>
      <c r="CW84" s="170"/>
      <c r="CX84" s="170"/>
      <c r="CY84" s="170"/>
      <c r="CZ84" s="170"/>
      <c r="DA84" s="170"/>
      <c r="DB84" s="170"/>
      <c r="DC84" s="170"/>
      <c r="DD84" s="170"/>
      <c r="DE84" s="170"/>
      <c r="DF84" s="170"/>
      <c r="DG84" s="170"/>
      <c r="DH84" s="170"/>
      <c r="DI84" s="170"/>
      <c r="DJ84" s="170"/>
      <c r="DK84" s="170"/>
      <c r="DL84" s="170"/>
      <c r="DM84" s="170"/>
      <c r="DN84" s="170"/>
      <c r="DO84" s="170"/>
      <c r="DP84" s="170"/>
      <c r="DQ84" s="170"/>
      <c r="DR84" s="170"/>
      <c r="DS84" s="170"/>
      <c r="DT84" s="170"/>
      <c r="DU84" s="170"/>
      <c r="DV84" s="170"/>
      <c r="DW84" s="170"/>
      <c r="DX84" s="170"/>
      <c r="DY84" s="170"/>
      <c r="DZ84" s="170"/>
      <c r="EA84" s="170"/>
      <c r="EB84" s="170"/>
      <c r="EC84" s="170"/>
      <c r="ED84" s="170"/>
      <c r="EE84" s="170"/>
      <c r="EF84" s="170"/>
      <c r="EG84" s="170"/>
      <c r="EH84" s="170"/>
      <c r="EI84" s="170"/>
      <c r="EJ84" s="170"/>
      <c r="EK84" s="170"/>
      <c r="EL84" s="170"/>
      <c r="EM84" s="170"/>
      <c r="EN84" s="170"/>
      <c r="EO84" s="51"/>
      <c r="EP84" s="5"/>
      <c r="EQ84" s="5" t="str">
        <f t="shared" si="1"/>
        <v>Добавить централизованную систему для дифференциации</v>
      </c>
      <c r="ER84" s="5"/>
      <c r="ES84" s="5"/>
      <c r="ET84" s="51">
        <v>0</v>
      </c>
    </row>
    <row r="85" spans="1:150" s="221" customFormat="1" ht="14.25" customHeight="1">
      <c r="A85" s="164"/>
      <c r="B85" s="164"/>
      <c r="C85" s="164"/>
      <c r="D85" s="164"/>
      <c r="E85" s="107" t="s">
        <v>12</v>
      </c>
      <c r="F85" s="164"/>
      <c r="G85" s="164"/>
      <c r="H85" s="164"/>
      <c r="I85" s="164"/>
      <c r="J85" s="164"/>
      <c r="K85" s="164"/>
      <c r="L85" s="165"/>
      <c r="M85" s="166"/>
      <c r="N85" s="166"/>
      <c r="O85" s="51"/>
      <c r="P85" s="101"/>
      <c r="Q85" s="167"/>
      <c r="R85" s="101"/>
      <c r="S85" s="168"/>
      <c r="T85" s="169" t="s">
        <v>94</v>
      </c>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0"/>
      <c r="DF85" s="170"/>
      <c r="DG85" s="170"/>
      <c r="DH85" s="170"/>
      <c r="DI85" s="170"/>
      <c r="DJ85" s="170"/>
      <c r="DK85" s="170"/>
      <c r="DL85" s="170"/>
      <c r="DM85" s="170"/>
      <c r="DN85" s="170"/>
      <c r="DO85" s="170"/>
      <c r="DP85" s="170"/>
      <c r="DQ85" s="170"/>
      <c r="DR85" s="170"/>
      <c r="DS85" s="170"/>
      <c r="DT85" s="170"/>
      <c r="DU85" s="170"/>
      <c r="DV85" s="170"/>
      <c r="DW85" s="170"/>
      <c r="DX85" s="170"/>
      <c r="DY85" s="170"/>
      <c r="DZ85" s="170"/>
      <c r="EA85" s="170"/>
      <c r="EB85" s="170"/>
      <c r="EC85" s="170"/>
      <c r="ED85" s="170"/>
      <c r="EE85" s="170"/>
      <c r="EF85" s="170"/>
      <c r="EG85" s="170"/>
      <c r="EH85" s="170"/>
      <c r="EI85" s="170"/>
      <c r="EJ85" s="170"/>
      <c r="EK85" s="170"/>
      <c r="EL85" s="170"/>
      <c r="EM85" s="170"/>
      <c r="EN85" s="170"/>
      <c r="EO85" s="51"/>
      <c r="EP85" s="5"/>
      <c r="EQ85" s="5" t="str">
        <f t="shared" si="1"/>
        <v>Добавить территорию для дифференциации</v>
      </c>
      <c r="ER85" s="5"/>
      <c r="ES85" s="5"/>
      <c r="ET85" s="51">
        <v>0</v>
      </c>
    </row>
    <row r="86" spans="1:150" s="51" customFormat="1" ht="0" hidden="1" customHeight="1">
      <c r="A86" s="164"/>
      <c r="B86" s="164"/>
      <c r="C86" s="164"/>
      <c r="D86" s="164"/>
      <c r="E86" s="164"/>
      <c r="F86" s="164"/>
      <c r="G86" s="164"/>
      <c r="H86" s="164"/>
      <c r="I86" s="164"/>
      <c r="J86" s="164"/>
      <c r="K86" s="164"/>
      <c r="L86" s="165"/>
      <c r="M86" s="166"/>
      <c r="N86" s="166"/>
      <c r="P86" s="101"/>
      <c r="Q86" s="167"/>
      <c r="R86" s="101"/>
      <c r="S86" s="168"/>
      <c r="T86" s="169" t="s">
        <v>144</v>
      </c>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70"/>
      <c r="DE86" s="170"/>
      <c r="DF86" s="170"/>
      <c r="DG86" s="170"/>
      <c r="DH86" s="170"/>
      <c r="DI86" s="170"/>
      <c r="DJ86" s="170"/>
      <c r="DK86" s="170"/>
      <c r="DL86" s="170"/>
      <c r="DM86" s="170"/>
      <c r="DN86" s="170"/>
      <c r="DO86" s="170"/>
      <c r="DP86" s="170"/>
      <c r="DQ86" s="170"/>
      <c r="DR86" s="170"/>
      <c r="DS86" s="170"/>
      <c r="DT86" s="170"/>
      <c r="DU86" s="170"/>
      <c r="DV86" s="170"/>
      <c r="DW86" s="170"/>
      <c r="DX86" s="170"/>
      <c r="DY86" s="170"/>
      <c r="DZ86" s="170"/>
      <c r="EA86" s="170"/>
      <c r="EB86" s="170"/>
      <c r="EC86" s="170"/>
      <c r="ED86" s="170"/>
      <c r="EE86" s="170"/>
      <c r="EF86" s="170"/>
      <c r="EG86" s="170"/>
      <c r="EH86" s="170"/>
      <c r="EI86" s="170"/>
      <c r="EJ86" s="170"/>
      <c r="EK86" s="170"/>
      <c r="EL86" s="170"/>
      <c r="EM86" s="170"/>
      <c r="EN86" s="170"/>
      <c r="EP86" s="5"/>
      <c r="EQ86" s="5" t="str">
        <f t="shared" si="1"/>
        <v>Добавить наименование тарифа</v>
      </c>
      <c r="ER86" s="5"/>
      <c r="ES86" s="5"/>
      <c r="ET86" s="51">
        <v>0</v>
      </c>
    </row>
    <row r="87" spans="1:150" ht="11.45" customHeight="1">
      <c r="M87" s="2"/>
      <c r="N87" s="2"/>
      <c r="O87" s="2"/>
      <c r="P87" s="4"/>
      <c r="Q87" s="4"/>
      <c r="R87" s="4"/>
      <c r="S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O87" s="4"/>
      <c r="EP87" s="4"/>
      <c r="EQ87" s="4"/>
      <c r="ER87" s="4"/>
      <c r="ES87" s="4"/>
      <c r="ET87" s="4">
        <v>11</v>
      </c>
    </row>
    <row r="88" spans="1:150" ht="14.65" customHeight="1">
      <c r="O88" s="2"/>
      <c r="S88" s="47"/>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T88" s="4">
        <v>14</v>
      </c>
    </row>
    <row r="89" spans="1:150" ht="14.65" customHeight="1">
      <c r="O89" s="2"/>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T89" s="4">
        <v>14</v>
      </c>
    </row>
    <row r="90" spans="1:150" ht="14.65" customHeight="1">
      <c r="O90" s="2"/>
      <c r="S90" s="47"/>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T90" s="4">
        <v>14</v>
      </c>
    </row>
    <row r="91" spans="1:150" ht="22.5" hidden="1" customHeight="1">
      <c r="A91" s="2" t="s">
        <v>19</v>
      </c>
      <c r="B91" s="2">
        <v>0</v>
      </c>
      <c r="C91" s="2">
        <v>0</v>
      </c>
      <c r="D91" s="2">
        <v>0</v>
      </c>
      <c r="E91" s="2">
        <v>0</v>
      </c>
      <c r="F91" s="2">
        <v>0</v>
      </c>
      <c r="G91" s="2">
        <v>0</v>
      </c>
      <c r="H91" s="2">
        <v>0</v>
      </c>
      <c r="I91" s="2">
        <v>0</v>
      </c>
      <c r="J91" s="2">
        <v>0</v>
      </c>
      <c r="K91" s="2">
        <v>0</v>
      </c>
      <c r="L91" s="103">
        <v>0</v>
      </c>
      <c r="M91" s="104">
        <v>0</v>
      </c>
      <c r="N91" s="104">
        <v>0</v>
      </c>
      <c r="O91" s="104">
        <v>0</v>
      </c>
      <c r="P91" s="1">
        <v>3</v>
      </c>
      <c r="Q91" s="3">
        <v>3</v>
      </c>
      <c r="R91" s="3">
        <v>3</v>
      </c>
      <c r="S91" s="105">
        <v>12</v>
      </c>
      <c r="T91" s="4">
        <v>35</v>
      </c>
      <c r="U91" s="4">
        <v>0</v>
      </c>
      <c r="V91" s="4">
        <v>0</v>
      </c>
      <c r="W91" s="4">
        <v>0</v>
      </c>
      <c r="X91" s="4">
        <v>0</v>
      </c>
      <c r="Y91" s="4">
        <v>0</v>
      </c>
      <c r="Z91" s="4">
        <v>0</v>
      </c>
      <c r="AA91" s="4">
        <v>0</v>
      </c>
      <c r="AB91" s="4">
        <v>0</v>
      </c>
      <c r="AC91" s="4">
        <v>0</v>
      </c>
      <c r="AD91" s="4">
        <v>0</v>
      </c>
      <c r="AE91" s="4">
        <v>0</v>
      </c>
      <c r="AF91" s="4">
        <v>0</v>
      </c>
      <c r="AG91" s="4">
        <v>19</v>
      </c>
      <c r="AH91" s="4">
        <v>19</v>
      </c>
      <c r="AI91" s="4">
        <v>19</v>
      </c>
      <c r="AJ91" s="4">
        <v>19</v>
      </c>
      <c r="AK91" s="4">
        <v>19</v>
      </c>
      <c r="AL91" s="4">
        <v>19</v>
      </c>
      <c r="AM91" s="4">
        <v>19</v>
      </c>
      <c r="AN91" s="4">
        <v>11</v>
      </c>
      <c r="AO91" s="4">
        <v>3</v>
      </c>
      <c r="AP91" s="4">
        <v>11</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4">
        <v>0</v>
      </c>
      <c r="BH91" s="4">
        <v>0</v>
      </c>
      <c r="BI91" s="4">
        <v>0</v>
      </c>
      <c r="BJ91" s="4">
        <v>0</v>
      </c>
      <c r="BK91" s="4">
        <v>0</v>
      </c>
      <c r="BL91" s="4">
        <v>0</v>
      </c>
      <c r="BM91" s="4">
        <v>0</v>
      </c>
      <c r="BN91" s="4">
        <v>0</v>
      </c>
      <c r="BO91" s="4">
        <v>0</v>
      </c>
      <c r="BP91" s="4">
        <v>0</v>
      </c>
      <c r="BQ91" s="4">
        <v>0</v>
      </c>
      <c r="BR91" s="4">
        <v>0</v>
      </c>
      <c r="BS91" s="4">
        <v>0</v>
      </c>
      <c r="BT91" s="4">
        <v>0</v>
      </c>
      <c r="BU91" s="4">
        <v>0</v>
      </c>
      <c r="BV91" s="4">
        <v>0</v>
      </c>
      <c r="BW91" s="4">
        <v>0</v>
      </c>
      <c r="BX91" s="4">
        <v>0</v>
      </c>
      <c r="BY91" s="4">
        <v>0</v>
      </c>
      <c r="BZ91" s="4">
        <v>0</v>
      </c>
      <c r="CA91" s="4">
        <v>0</v>
      </c>
      <c r="CB91" s="4">
        <v>0</v>
      </c>
      <c r="CC91" s="4">
        <v>0</v>
      </c>
      <c r="CD91" s="4">
        <v>0</v>
      </c>
      <c r="CE91" s="4">
        <v>0</v>
      </c>
      <c r="CF91" s="4">
        <v>0</v>
      </c>
      <c r="CG91" s="4">
        <v>0</v>
      </c>
      <c r="CH91" s="4">
        <v>0</v>
      </c>
      <c r="CI91" s="4">
        <v>0</v>
      </c>
      <c r="CJ91" s="4">
        <v>0</v>
      </c>
      <c r="CK91" s="4">
        <v>0</v>
      </c>
      <c r="CL91" s="4">
        <v>0</v>
      </c>
      <c r="CM91" s="4">
        <v>0</v>
      </c>
      <c r="CN91" s="4">
        <v>0</v>
      </c>
      <c r="CO91" s="4">
        <v>0</v>
      </c>
      <c r="CP91" s="4">
        <v>0</v>
      </c>
      <c r="CQ91" s="4">
        <v>0</v>
      </c>
      <c r="CR91" s="4">
        <v>0</v>
      </c>
      <c r="CS91" s="4">
        <v>0</v>
      </c>
      <c r="CT91" s="4">
        <v>0</v>
      </c>
      <c r="CU91" s="4">
        <v>0</v>
      </c>
      <c r="CV91" s="4">
        <v>0</v>
      </c>
      <c r="CW91" s="4">
        <v>0</v>
      </c>
      <c r="CX91" s="4">
        <v>0</v>
      </c>
      <c r="CY91" s="4">
        <v>0</v>
      </c>
      <c r="CZ91" s="4">
        <v>0</v>
      </c>
      <c r="DA91" s="4">
        <v>0</v>
      </c>
      <c r="DB91" s="4">
        <v>0</v>
      </c>
      <c r="DC91" s="4">
        <v>0</v>
      </c>
      <c r="DD91" s="4">
        <v>0</v>
      </c>
      <c r="DE91" s="4">
        <v>0</v>
      </c>
      <c r="DF91" s="4">
        <v>0</v>
      </c>
      <c r="DG91" s="4">
        <v>0</v>
      </c>
      <c r="DH91" s="4">
        <v>0</v>
      </c>
      <c r="DI91" s="4">
        <v>0</v>
      </c>
      <c r="DJ91" s="4">
        <v>0</v>
      </c>
      <c r="DK91" s="4">
        <v>0</v>
      </c>
      <c r="DL91" s="4">
        <v>0</v>
      </c>
      <c r="DM91" s="4">
        <v>0</v>
      </c>
      <c r="DN91" s="4">
        <v>0</v>
      </c>
      <c r="DO91" s="4">
        <v>0</v>
      </c>
      <c r="DP91" s="4">
        <v>0</v>
      </c>
      <c r="DQ91" s="4">
        <v>0</v>
      </c>
      <c r="DR91" s="4">
        <v>0</v>
      </c>
      <c r="DS91" s="4">
        <v>0</v>
      </c>
      <c r="DT91" s="4">
        <v>0</v>
      </c>
      <c r="DU91" s="4">
        <v>0</v>
      </c>
      <c r="DV91" s="4">
        <v>0</v>
      </c>
      <c r="DW91" s="4">
        <v>0</v>
      </c>
      <c r="DX91" s="4">
        <v>0</v>
      </c>
      <c r="DY91" s="4">
        <v>0</v>
      </c>
      <c r="DZ91" s="4">
        <v>0</v>
      </c>
      <c r="EA91" s="4">
        <v>0</v>
      </c>
      <c r="EB91" s="4">
        <v>0</v>
      </c>
      <c r="EC91" s="4">
        <v>0</v>
      </c>
      <c r="ED91" s="4">
        <v>0</v>
      </c>
      <c r="EE91" s="4">
        <v>0</v>
      </c>
      <c r="EF91" s="4">
        <v>0</v>
      </c>
      <c r="EG91" s="4">
        <v>0</v>
      </c>
      <c r="EH91" s="4">
        <v>0</v>
      </c>
      <c r="EI91" s="4">
        <v>0</v>
      </c>
      <c r="EJ91" s="4">
        <v>0</v>
      </c>
      <c r="EK91" s="4">
        <v>0</v>
      </c>
      <c r="EL91" s="4">
        <v>0</v>
      </c>
      <c r="EM91" s="4">
        <v>4</v>
      </c>
      <c r="EN91" s="4">
        <v>115</v>
      </c>
      <c r="EO91" s="51">
        <v>10</v>
      </c>
      <c r="EP91" s="51">
        <v>10</v>
      </c>
      <c r="EQ91" s="51">
        <v>10</v>
      </c>
      <c r="ER91" s="51">
        <v>10</v>
      </c>
      <c r="ES91" s="51">
        <v>10</v>
      </c>
      <c r="ET91" s="4">
        <v>23</v>
      </c>
    </row>
  </sheetData>
  <sheetProtection formatColumns="0" formatRows="0" insertRows="0" deleteColumns="0" deleteRows="0" sort="0" autoFilter="0"/>
  <mergeCells count="584">
    <mergeCell ref="EL79:EL80"/>
    <mergeCell ref="EN79:EN80"/>
    <mergeCell ref="T88:EN88"/>
    <mergeCell ref="T90:EN90"/>
    <mergeCell ref="DY79:DY80"/>
    <mergeCell ref="DZ79:DZ80"/>
    <mergeCell ref="EA79:EA80"/>
    <mergeCell ref="EI79:EI80"/>
    <mergeCell ref="EJ79:EJ80"/>
    <mergeCell ref="EK79:EK80"/>
    <mergeCell ref="DE79:DE80"/>
    <mergeCell ref="DM79:DM80"/>
    <mergeCell ref="DN79:DN80"/>
    <mergeCell ref="DO79:DO80"/>
    <mergeCell ref="DP79:DP80"/>
    <mergeCell ref="DX79:DX80"/>
    <mergeCell ref="CR79:CR80"/>
    <mergeCell ref="CS79:CS80"/>
    <mergeCell ref="CT79:CT80"/>
    <mergeCell ref="DB79:DB80"/>
    <mergeCell ref="DC79:DC80"/>
    <mergeCell ref="DD79:DD80"/>
    <mergeCell ref="BX79:BX80"/>
    <mergeCell ref="CF79:CF80"/>
    <mergeCell ref="CG79:CG80"/>
    <mergeCell ref="CH79:CH80"/>
    <mergeCell ref="CI79:CI80"/>
    <mergeCell ref="CQ79:CQ80"/>
    <mergeCell ref="BK79:BK80"/>
    <mergeCell ref="BL79:BL80"/>
    <mergeCell ref="BM79:BM80"/>
    <mergeCell ref="BU79:BU80"/>
    <mergeCell ref="BV79:BV80"/>
    <mergeCell ref="BW79:BW80"/>
    <mergeCell ref="AQ79:AQ80"/>
    <mergeCell ref="AY79:AY80"/>
    <mergeCell ref="AZ79:AZ80"/>
    <mergeCell ref="BA79:BA80"/>
    <mergeCell ref="BB79:BB80"/>
    <mergeCell ref="BJ79:BJ80"/>
    <mergeCell ref="AD79:AD80"/>
    <mergeCell ref="AE79:AE80"/>
    <mergeCell ref="AF79:AF80"/>
    <mergeCell ref="AN79:AN80"/>
    <mergeCell ref="AO79:AO80"/>
    <mergeCell ref="AP79:AP80"/>
    <mergeCell ref="I77:I82"/>
    <mergeCell ref="P77:P82"/>
    <mergeCell ref="V77:AF77"/>
    <mergeCell ref="AG77:EM77"/>
    <mergeCell ref="J78:J81"/>
    <mergeCell ref="Q78:Q81"/>
    <mergeCell ref="V78:AF78"/>
    <mergeCell ref="AG78:EM78"/>
    <mergeCell ref="K79:K80"/>
    <mergeCell ref="AC79:AC80"/>
    <mergeCell ref="E74:E85"/>
    <mergeCell ref="V74:AF74"/>
    <mergeCell ref="AG74:EM74"/>
    <mergeCell ref="F75:F84"/>
    <mergeCell ref="V75:AF75"/>
    <mergeCell ref="AG75:EM75"/>
    <mergeCell ref="G76:G83"/>
    <mergeCell ref="V76:AF76"/>
    <mergeCell ref="AG76:EM76"/>
    <mergeCell ref="H77:H83"/>
    <mergeCell ref="EA67:EA68"/>
    <mergeCell ref="EI67:EI68"/>
    <mergeCell ref="EJ67:EJ68"/>
    <mergeCell ref="EK67:EK68"/>
    <mergeCell ref="EL67:EL68"/>
    <mergeCell ref="EN67:EN68"/>
    <mergeCell ref="DN67:DN68"/>
    <mergeCell ref="DO67:DO68"/>
    <mergeCell ref="DP67:DP68"/>
    <mergeCell ref="DX67:DX68"/>
    <mergeCell ref="DY67:DY68"/>
    <mergeCell ref="DZ67:DZ68"/>
    <mergeCell ref="CT67:CT68"/>
    <mergeCell ref="DB67:DB68"/>
    <mergeCell ref="DC67:DC68"/>
    <mergeCell ref="DD67:DD68"/>
    <mergeCell ref="DE67:DE68"/>
    <mergeCell ref="DM67:DM68"/>
    <mergeCell ref="CG67:CG68"/>
    <mergeCell ref="CH67:CH68"/>
    <mergeCell ref="CI67:CI68"/>
    <mergeCell ref="CQ67:CQ68"/>
    <mergeCell ref="CR67:CR68"/>
    <mergeCell ref="CS67:CS68"/>
    <mergeCell ref="BM67:BM68"/>
    <mergeCell ref="BU67:BU68"/>
    <mergeCell ref="BV67:BV68"/>
    <mergeCell ref="BW67:BW68"/>
    <mergeCell ref="BX67:BX68"/>
    <mergeCell ref="CF67:CF68"/>
    <mergeCell ref="AZ67:AZ68"/>
    <mergeCell ref="BA67:BA68"/>
    <mergeCell ref="BB67:BB68"/>
    <mergeCell ref="BJ67:BJ68"/>
    <mergeCell ref="BK67:BK68"/>
    <mergeCell ref="BL67:BL68"/>
    <mergeCell ref="AF67:AF68"/>
    <mergeCell ref="AN67:AN68"/>
    <mergeCell ref="AO67:AO68"/>
    <mergeCell ref="AP67:AP68"/>
    <mergeCell ref="AQ67:AQ68"/>
    <mergeCell ref="AY67:AY68"/>
    <mergeCell ref="EL63:EL64"/>
    <mergeCell ref="EN63:EN64"/>
    <mergeCell ref="J66:J69"/>
    <mergeCell ref="Q66:Q69"/>
    <mergeCell ref="V66:AF66"/>
    <mergeCell ref="AG66:EM66"/>
    <mergeCell ref="K67:K68"/>
    <mergeCell ref="AC67:AC68"/>
    <mergeCell ref="AD67:AD68"/>
    <mergeCell ref="AE67:AE68"/>
    <mergeCell ref="DY63:DY64"/>
    <mergeCell ref="DZ63:DZ64"/>
    <mergeCell ref="EA63:EA64"/>
    <mergeCell ref="EI63:EI64"/>
    <mergeCell ref="EJ63:EJ64"/>
    <mergeCell ref="EK63:EK64"/>
    <mergeCell ref="DE63:DE64"/>
    <mergeCell ref="DM63:DM64"/>
    <mergeCell ref="DN63:DN64"/>
    <mergeCell ref="DO63:DO64"/>
    <mergeCell ref="DP63:DP64"/>
    <mergeCell ref="DX63:DX64"/>
    <mergeCell ref="CR63:CR64"/>
    <mergeCell ref="CS63:CS64"/>
    <mergeCell ref="CT63:CT64"/>
    <mergeCell ref="DB63:DB64"/>
    <mergeCell ref="DC63:DC64"/>
    <mergeCell ref="DD63:DD64"/>
    <mergeCell ref="BX63:BX64"/>
    <mergeCell ref="CF63:CF64"/>
    <mergeCell ref="CG63:CG64"/>
    <mergeCell ref="CH63:CH64"/>
    <mergeCell ref="CI63:CI64"/>
    <mergeCell ref="CQ63:CQ64"/>
    <mergeCell ref="BK63:BK64"/>
    <mergeCell ref="BL63:BL64"/>
    <mergeCell ref="BM63:BM64"/>
    <mergeCell ref="BU63:BU64"/>
    <mergeCell ref="BV63:BV64"/>
    <mergeCell ref="BW63:BW64"/>
    <mergeCell ref="AQ63:AQ64"/>
    <mergeCell ref="AY63:AY64"/>
    <mergeCell ref="AZ63:AZ64"/>
    <mergeCell ref="BA63:BA64"/>
    <mergeCell ref="BB63:BB64"/>
    <mergeCell ref="BJ63:BJ64"/>
    <mergeCell ref="AD63:AD64"/>
    <mergeCell ref="AE63:AE64"/>
    <mergeCell ref="AF63:AF64"/>
    <mergeCell ref="AN63:AN64"/>
    <mergeCell ref="AO63:AO64"/>
    <mergeCell ref="AP63:AP64"/>
    <mergeCell ref="I61:I70"/>
    <mergeCell ref="P61:P70"/>
    <mergeCell ref="V61:AF61"/>
    <mergeCell ref="AG61:EM61"/>
    <mergeCell ref="J62:J65"/>
    <mergeCell ref="Q62:Q65"/>
    <mergeCell ref="V62:AF62"/>
    <mergeCell ref="AG62:EM62"/>
    <mergeCell ref="K63:K64"/>
    <mergeCell ref="AC63:AC64"/>
    <mergeCell ref="E58:E73"/>
    <mergeCell ref="V58:AF58"/>
    <mergeCell ref="AG58:EM58"/>
    <mergeCell ref="F59:F72"/>
    <mergeCell ref="V59:AF59"/>
    <mergeCell ref="AG59:EM59"/>
    <mergeCell ref="G60:G71"/>
    <mergeCell ref="V60:AF60"/>
    <mergeCell ref="AG60:EM60"/>
    <mergeCell ref="H61:H71"/>
    <mergeCell ref="EA51:EA52"/>
    <mergeCell ref="EI51:EI52"/>
    <mergeCell ref="EJ51:EJ52"/>
    <mergeCell ref="EK51:EK52"/>
    <mergeCell ref="EL51:EL52"/>
    <mergeCell ref="EN51:EN52"/>
    <mergeCell ref="DN51:DN52"/>
    <mergeCell ref="DO51:DO52"/>
    <mergeCell ref="DP51:DP52"/>
    <mergeCell ref="DX51:DX52"/>
    <mergeCell ref="DY51:DY52"/>
    <mergeCell ref="DZ51:DZ52"/>
    <mergeCell ref="CT51:CT52"/>
    <mergeCell ref="DB51:DB52"/>
    <mergeCell ref="DC51:DC52"/>
    <mergeCell ref="DD51:DD52"/>
    <mergeCell ref="DE51:DE52"/>
    <mergeCell ref="DM51:DM52"/>
    <mergeCell ref="CG51:CG52"/>
    <mergeCell ref="CH51:CH52"/>
    <mergeCell ref="CI51:CI52"/>
    <mergeCell ref="CQ51:CQ52"/>
    <mergeCell ref="CR51:CR52"/>
    <mergeCell ref="CS51:CS52"/>
    <mergeCell ref="BM51:BM52"/>
    <mergeCell ref="BU51:BU52"/>
    <mergeCell ref="BV51:BV52"/>
    <mergeCell ref="BW51:BW52"/>
    <mergeCell ref="BX51:BX52"/>
    <mergeCell ref="CF51:CF52"/>
    <mergeCell ref="AZ51:AZ52"/>
    <mergeCell ref="BA51:BA52"/>
    <mergeCell ref="BB51:BB52"/>
    <mergeCell ref="BJ51:BJ52"/>
    <mergeCell ref="BK51:BK52"/>
    <mergeCell ref="BL51:BL52"/>
    <mergeCell ref="AF51:AF52"/>
    <mergeCell ref="AN51:AN52"/>
    <mergeCell ref="AO51:AO52"/>
    <mergeCell ref="AP51:AP52"/>
    <mergeCell ref="AQ51:AQ52"/>
    <mergeCell ref="AY51:AY52"/>
    <mergeCell ref="EL47:EL48"/>
    <mergeCell ref="EN47:EN48"/>
    <mergeCell ref="J50:J53"/>
    <mergeCell ref="Q50:Q53"/>
    <mergeCell ref="V50:AF50"/>
    <mergeCell ref="AG50:EM50"/>
    <mergeCell ref="K51:K52"/>
    <mergeCell ref="AC51:AC52"/>
    <mergeCell ref="AD51:AD52"/>
    <mergeCell ref="AE51:AE52"/>
    <mergeCell ref="DY47:DY48"/>
    <mergeCell ref="DZ47:DZ48"/>
    <mergeCell ref="EA47:EA48"/>
    <mergeCell ref="EI47:EI48"/>
    <mergeCell ref="EJ47:EJ48"/>
    <mergeCell ref="EK47:EK48"/>
    <mergeCell ref="DE47:DE48"/>
    <mergeCell ref="DM47:DM48"/>
    <mergeCell ref="DN47:DN48"/>
    <mergeCell ref="DO47:DO48"/>
    <mergeCell ref="DP47:DP48"/>
    <mergeCell ref="DX47:DX48"/>
    <mergeCell ref="CR47:CR48"/>
    <mergeCell ref="CS47:CS48"/>
    <mergeCell ref="CT47:CT48"/>
    <mergeCell ref="DB47:DB48"/>
    <mergeCell ref="DC47:DC48"/>
    <mergeCell ref="DD47:DD48"/>
    <mergeCell ref="BX47:BX48"/>
    <mergeCell ref="CF47:CF48"/>
    <mergeCell ref="CG47:CG48"/>
    <mergeCell ref="CH47:CH48"/>
    <mergeCell ref="CI47:CI48"/>
    <mergeCell ref="CQ47:CQ48"/>
    <mergeCell ref="BK47:BK48"/>
    <mergeCell ref="BL47:BL48"/>
    <mergeCell ref="BM47:BM48"/>
    <mergeCell ref="BU47:BU48"/>
    <mergeCell ref="BV47:BV48"/>
    <mergeCell ref="BW47:BW48"/>
    <mergeCell ref="AQ47:AQ48"/>
    <mergeCell ref="AY47:AY48"/>
    <mergeCell ref="AZ47:AZ48"/>
    <mergeCell ref="BA47:BA48"/>
    <mergeCell ref="BB47:BB48"/>
    <mergeCell ref="BJ47:BJ48"/>
    <mergeCell ref="V46:AF46"/>
    <mergeCell ref="AG46:EM46"/>
    <mergeCell ref="K47:K48"/>
    <mergeCell ref="AC47:AC48"/>
    <mergeCell ref="AD47:AD48"/>
    <mergeCell ref="AE47:AE48"/>
    <mergeCell ref="AF47:AF48"/>
    <mergeCell ref="AN47:AN48"/>
    <mergeCell ref="AO47:AO48"/>
    <mergeCell ref="AP47:AP48"/>
    <mergeCell ref="G44:G55"/>
    <mergeCell ref="V44:AF44"/>
    <mergeCell ref="AG44:EM44"/>
    <mergeCell ref="H45:H55"/>
    <mergeCell ref="I45:I54"/>
    <mergeCell ref="P45:P54"/>
    <mergeCell ref="V45:AF45"/>
    <mergeCell ref="AG45:EM45"/>
    <mergeCell ref="J46:J49"/>
    <mergeCell ref="Q46:Q49"/>
    <mergeCell ref="DC41:DD41"/>
    <mergeCell ref="DN41:DO41"/>
    <mergeCell ref="DY41:DZ41"/>
    <mergeCell ref="EJ41:EK41"/>
    <mergeCell ref="E42:E57"/>
    <mergeCell ref="V42:AF42"/>
    <mergeCell ref="AG42:EM42"/>
    <mergeCell ref="F43:F56"/>
    <mergeCell ref="V43:AF43"/>
    <mergeCell ref="AG43:EM43"/>
    <mergeCell ref="DN40:DO40"/>
    <mergeCell ref="DY40:DZ40"/>
    <mergeCell ref="EJ40:EK40"/>
    <mergeCell ref="AD41:AE41"/>
    <mergeCell ref="AO41:AP41"/>
    <mergeCell ref="AZ41:BA41"/>
    <mergeCell ref="BK41:BL41"/>
    <mergeCell ref="BV41:BW41"/>
    <mergeCell ref="CG41:CH41"/>
    <mergeCell ref="CR41:CS41"/>
    <mergeCell ref="EF39:EF40"/>
    <mergeCell ref="EG39:EH39"/>
    <mergeCell ref="AD40:AE40"/>
    <mergeCell ref="AO40:AP40"/>
    <mergeCell ref="AZ40:BA40"/>
    <mergeCell ref="BK40:BL40"/>
    <mergeCell ref="BV40:BW40"/>
    <mergeCell ref="CG40:CH40"/>
    <mergeCell ref="CR40:CS40"/>
    <mergeCell ref="DC40:DD40"/>
    <mergeCell ref="CV39:CV40"/>
    <mergeCell ref="CW39:CX39"/>
    <mergeCell ref="CY39:CY40"/>
    <mergeCell ref="CZ39:DA39"/>
    <mergeCell ref="DG39:DG40"/>
    <mergeCell ref="DH39:DI39"/>
    <mergeCell ref="BR39:BR40"/>
    <mergeCell ref="BS39:BT39"/>
    <mergeCell ref="BZ39:BZ40"/>
    <mergeCell ref="CA39:CB39"/>
    <mergeCell ref="CC39:CC40"/>
    <mergeCell ref="CD39:CE39"/>
    <mergeCell ref="AV39:AV40"/>
    <mergeCell ref="AW39:AX39"/>
    <mergeCell ref="BD39:BD40"/>
    <mergeCell ref="BE39:BF39"/>
    <mergeCell ref="BG39:BG40"/>
    <mergeCell ref="BH39:BI39"/>
    <mergeCell ref="W39:W40"/>
    <mergeCell ref="X39:Y39"/>
    <mergeCell ref="Z39:Z40"/>
    <mergeCell ref="AA39:AB39"/>
    <mergeCell ref="AH39:AH40"/>
    <mergeCell ref="AI39:AJ39"/>
    <mergeCell ref="DU38:DW38"/>
    <mergeCell ref="DX38:DZ39"/>
    <mergeCell ref="EB38:EB40"/>
    <mergeCell ref="EC38:EE38"/>
    <mergeCell ref="EF38:EH38"/>
    <mergeCell ref="EI38:EK39"/>
    <mergeCell ref="DU39:DU40"/>
    <mergeCell ref="DV39:DW39"/>
    <mergeCell ref="EC39:EC40"/>
    <mergeCell ref="ED39:EE39"/>
    <mergeCell ref="DF38:DF40"/>
    <mergeCell ref="DG38:DI38"/>
    <mergeCell ref="DJ38:DL38"/>
    <mergeCell ref="DM38:DO39"/>
    <mergeCell ref="DQ38:DQ40"/>
    <mergeCell ref="DR38:DT38"/>
    <mergeCell ref="DJ39:DJ40"/>
    <mergeCell ref="DK39:DL39"/>
    <mergeCell ref="DR39:DR40"/>
    <mergeCell ref="DS39:DT39"/>
    <mergeCell ref="CC38:CE38"/>
    <mergeCell ref="CF38:CH39"/>
    <mergeCell ref="CJ38:CJ40"/>
    <mergeCell ref="CK38:CM38"/>
    <mergeCell ref="CN38:CP38"/>
    <mergeCell ref="CQ38:CS39"/>
    <mergeCell ref="CK39:CK40"/>
    <mergeCell ref="CL39:CM39"/>
    <mergeCell ref="CN39:CN40"/>
    <mergeCell ref="CO39:CP39"/>
    <mergeCell ref="BC38:BC40"/>
    <mergeCell ref="BD38:BF38"/>
    <mergeCell ref="BG38:BI38"/>
    <mergeCell ref="BJ38:BL39"/>
    <mergeCell ref="BN38:BN40"/>
    <mergeCell ref="BO38:BQ38"/>
    <mergeCell ref="BO39:BO40"/>
    <mergeCell ref="BP39:BQ39"/>
    <mergeCell ref="AK38:AM38"/>
    <mergeCell ref="AN38:AP39"/>
    <mergeCell ref="AR38:AR40"/>
    <mergeCell ref="AS38:AU38"/>
    <mergeCell ref="AV38:AX38"/>
    <mergeCell ref="AY38:BA39"/>
    <mergeCell ref="AK39:AK40"/>
    <mergeCell ref="AL39:AM39"/>
    <mergeCell ref="AS39:AS40"/>
    <mergeCell ref="AT39:AU39"/>
    <mergeCell ref="EA37:EA40"/>
    <mergeCell ref="EB37:EK37"/>
    <mergeCell ref="EL37:EL40"/>
    <mergeCell ref="EM37:EM40"/>
    <mergeCell ref="V38:V40"/>
    <mergeCell ref="W38:Y38"/>
    <mergeCell ref="Z38:AB38"/>
    <mergeCell ref="AC38:AE39"/>
    <mergeCell ref="AG38:AG40"/>
    <mergeCell ref="AH38:AJ38"/>
    <mergeCell ref="CT37:CT40"/>
    <mergeCell ref="CU37:DD37"/>
    <mergeCell ref="DE37:DE40"/>
    <mergeCell ref="DF37:DO37"/>
    <mergeCell ref="DP37:DP40"/>
    <mergeCell ref="DQ37:DZ37"/>
    <mergeCell ref="CU38:CU40"/>
    <mergeCell ref="CV38:CX38"/>
    <mergeCell ref="CY38:DA38"/>
    <mergeCell ref="DB38:DD39"/>
    <mergeCell ref="BM37:BM40"/>
    <mergeCell ref="BN37:BW37"/>
    <mergeCell ref="BX37:BX40"/>
    <mergeCell ref="BY37:CH37"/>
    <mergeCell ref="CI37:CI40"/>
    <mergeCell ref="CJ37:CS37"/>
    <mergeCell ref="BR38:BT38"/>
    <mergeCell ref="BU38:BW39"/>
    <mergeCell ref="BY38:BY40"/>
    <mergeCell ref="BZ38:CB38"/>
    <mergeCell ref="EN36:EN40"/>
    <mergeCell ref="S37:S40"/>
    <mergeCell ref="T37:T40"/>
    <mergeCell ref="V37:AE37"/>
    <mergeCell ref="AF37:AF40"/>
    <mergeCell ref="AG37:AP37"/>
    <mergeCell ref="AQ37:AQ40"/>
    <mergeCell ref="AR37:BA37"/>
    <mergeCell ref="BB37:BB40"/>
    <mergeCell ref="BC37:BL37"/>
    <mergeCell ref="CJ35:CT35"/>
    <mergeCell ref="CU35:DE35"/>
    <mergeCell ref="DF35:DP35"/>
    <mergeCell ref="DQ35:EA35"/>
    <mergeCell ref="EB35:EL35"/>
    <mergeCell ref="S36:EM36"/>
    <mergeCell ref="V35:AF35"/>
    <mergeCell ref="AG35:AQ35"/>
    <mergeCell ref="AR35:BB35"/>
    <mergeCell ref="BC35:BM35"/>
    <mergeCell ref="BN35:BX35"/>
    <mergeCell ref="BY35:CI35"/>
    <mergeCell ref="BY33:CH33"/>
    <mergeCell ref="CJ33:CS33"/>
    <mergeCell ref="CU33:DD33"/>
    <mergeCell ref="DF33:DO33"/>
    <mergeCell ref="DQ33:DZ33"/>
    <mergeCell ref="EB33:EK33"/>
    <mergeCell ref="S33:T33"/>
    <mergeCell ref="V33:AE33"/>
    <mergeCell ref="AG33:AP33"/>
    <mergeCell ref="AR33:BA33"/>
    <mergeCell ref="BC33:BL33"/>
    <mergeCell ref="BN33:BW33"/>
    <mergeCell ref="BY32:CH32"/>
    <mergeCell ref="CJ32:CS32"/>
    <mergeCell ref="CU32:DD32"/>
    <mergeCell ref="DF32:DO32"/>
    <mergeCell ref="DQ32:DZ32"/>
    <mergeCell ref="EB32:EK32"/>
    <mergeCell ref="S32:T32"/>
    <mergeCell ref="V32:AE32"/>
    <mergeCell ref="AG32:AP32"/>
    <mergeCell ref="AR32:BA32"/>
    <mergeCell ref="BC32:BL32"/>
    <mergeCell ref="BN32:BW32"/>
    <mergeCell ref="BY30:CH30"/>
    <mergeCell ref="CJ30:CS30"/>
    <mergeCell ref="CU30:DD30"/>
    <mergeCell ref="DF30:DO30"/>
    <mergeCell ref="DQ30:DZ30"/>
    <mergeCell ref="EB30:EK30"/>
    <mergeCell ref="S30:T30"/>
    <mergeCell ref="V30:AE30"/>
    <mergeCell ref="AG30:AP30"/>
    <mergeCell ref="AR30:BA30"/>
    <mergeCell ref="BC30:BL30"/>
    <mergeCell ref="BN30:BW30"/>
    <mergeCell ref="BY29:CH29"/>
    <mergeCell ref="CJ29:CS29"/>
    <mergeCell ref="CU29:DD29"/>
    <mergeCell ref="DF29:DO29"/>
    <mergeCell ref="DQ29:DZ29"/>
    <mergeCell ref="EB29:EK29"/>
    <mergeCell ref="CU28:DD28"/>
    <mergeCell ref="DF28:DO28"/>
    <mergeCell ref="DQ28:DZ28"/>
    <mergeCell ref="EB28:EK28"/>
    <mergeCell ref="S29:T29"/>
    <mergeCell ref="V29:AE29"/>
    <mergeCell ref="AG29:AP29"/>
    <mergeCell ref="AR29:BA29"/>
    <mergeCell ref="BC29:BL29"/>
    <mergeCell ref="BN29:BW29"/>
    <mergeCell ref="DQ27:DZ27"/>
    <mergeCell ref="EB27:EK27"/>
    <mergeCell ref="S28:T28"/>
    <mergeCell ref="V28:AE28"/>
    <mergeCell ref="AG28:AP28"/>
    <mergeCell ref="AR28:BA28"/>
    <mergeCell ref="BC28:BL28"/>
    <mergeCell ref="BN28:BW28"/>
    <mergeCell ref="BY28:CH28"/>
    <mergeCell ref="CJ28:CS28"/>
    <mergeCell ref="BC27:BL27"/>
    <mergeCell ref="BN27:BW27"/>
    <mergeCell ref="BY27:CH27"/>
    <mergeCell ref="CJ27:CS27"/>
    <mergeCell ref="CU27:DD27"/>
    <mergeCell ref="DF27:DO27"/>
    <mergeCell ref="S24:AP24"/>
    <mergeCell ref="S25:AP25"/>
    <mergeCell ref="S27:T27"/>
    <mergeCell ref="V27:AE27"/>
    <mergeCell ref="AG27:AP27"/>
    <mergeCell ref="AR27:BA27"/>
    <mergeCell ref="EL7:EL8"/>
    <mergeCell ref="EN7:EN8"/>
    <mergeCell ref="AN15:AN16"/>
    <mergeCell ref="AO15:AO16"/>
    <mergeCell ref="AP15:AP16"/>
    <mergeCell ref="AQ15:AQ16"/>
    <mergeCell ref="DY7:DY8"/>
    <mergeCell ref="DZ7:DZ8"/>
    <mergeCell ref="EA7:EA8"/>
    <mergeCell ref="EI7:EI8"/>
    <mergeCell ref="EJ7:EJ8"/>
    <mergeCell ref="EK7:EK8"/>
    <mergeCell ref="DE7:DE8"/>
    <mergeCell ref="DM7:DM8"/>
    <mergeCell ref="DN7:DN8"/>
    <mergeCell ref="DO7:DO8"/>
    <mergeCell ref="DP7:DP8"/>
    <mergeCell ref="DX7:DX8"/>
    <mergeCell ref="CR7:CR8"/>
    <mergeCell ref="CS7:CS8"/>
    <mergeCell ref="CT7:CT8"/>
    <mergeCell ref="DB7:DB8"/>
    <mergeCell ref="DC7:DC8"/>
    <mergeCell ref="DD7:DD8"/>
    <mergeCell ref="BX7:BX8"/>
    <mergeCell ref="CF7:CF8"/>
    <mergeCell ref="CG7:CG8"/>
    <mergeCell ref="CH7:CH8"/>
    <mergeCell ref="CI7:CI8"/>
    <mergeCell ref="CQ7:CQ8"/>
    <mergeCell ref="BK7:BK8"/>
    <mergeCell ref="BL7:BL8"/>
    <mergeCell ref="BM7:BM8"/>
    <mergeCell ref="BU7:BU8"/>
    <mergeCell ref="BV7:BV8"/>
    <mergeCell ref="BW7:BW8"/>
    <mergeCell ref="AQ7:AQ8"/>
    <mergeCell ref="AY7:AY8"/>
    <mergeCell ref="AZ7:AZ8"/>
    <mergeCell ref="BA7:BA8"/>
    <mergeCell ref="BB7:BB8"/>
    <mergeCell ref="BJ7:BJ8"/>
    <mergeCell ref="AD7:AD8"/>
    <mergeCell ref="AE7:AE8"/>
    <mergeCell ref="AF7:AF8"/>
    <mergeCell ref="AN7:AN8"/>
    <mergeCell ref="AO7:AO8"/>
    <mergeCell ref="AP7:AP8"/>
    <mergeCell ref="I5:I10"/>
    <mergeCell ref="P5:P10"/>
    <mergeCell ref="V5:AF5"/>
    <mergeCell ref="AG5:EM5"/>
    <mergeCell ref="J6:J9"/>
    <mergeCell ref="Q6:Q9"/>
    <mergeCell ref="V6:AF6"/>
    <mergeCell ref="AG6:EM6"/>
    <mergeCell ref="K7:K8"/>
    <mergeCell ref="AC7:AC8"/>
    <mergeCell ref="E2:E13"/>
    <mergeCell ref="V2:AF2"/>
    <mergeCell ref="AG2:EM2"/>
    <mergeCell ref="F3:F12"/>
    <mergeCell ref="V3:AF3"/>
    <mergeCell ref="AG3:EM3"/>
    <mergeCell ref="G4:G11"/>
    <mergeCell ref="V4:AF4"/>
    <mergeCell ref="AG4:EM4"/>
    <mergeCell ref="H5:H11"/>
  </mergeCells>
  <dataValidations count="7">
    <dataValidation allowBlank="1" sqref="S131149:EN131155 S196685:EN196691 S262221:EN262227 S327757:EN327763 S393293:EN393299 S458829:EN458835 S524365:EN524371 S589901:EN589907 S655437:EN655443 S720973:EN720979 S786509:EN786515 S852045:EN852051 S917581:EN917587 S983117:EN983123 S65613:EN65619" xr:uid="{02096A37-0FC5-4F80-A383-007F3FA472D1}"/>
    <dataValidation type="list" allowBlank="1" showInputMessage="1" errorTitle="Ошибка" error="Выберите значение из списка" prompt="Выберите значение из списка" sqref="V983114:EM983114 V65610:EM65610 V131146:EM131146 V196682:EM196682 V262218:EM262218 V327754:EM327754 V393290:EM393290 V458826:EM458826 V524362:EM524362 V589898:EM589898 V655434:EM655434 V720970:EM720970 V786506:EM786506 V852042:EM852042 V917578:EM917578" xr:uid="{A01B3544-54C7-4B82-A67B-5CBEEB805AFD}">
      <formula1>kind_of_cons</formula1>
    </dataValidation>
    <dataValidation type="list" allowBlank="1" showInputMessage="1" showErrorMessage="1" errorTitle="Ошибка" error="Выберите значение из списка" sqref="AG917577:AL917577 AG852041:AL852041 AG786505:AL786505 AG720969:AL720969 AG655433:AL655433 AG589897:AL589897 AG524361:AL524361 AG458825:AL458825 AG393289:AL393289 AG327753:AL327753 AG262217:AL262217 AG196681:AL196681 AG131145:AL131145 AG65609:AL65609 AG983113:AL983113 V983113:AB983113 V65609:AB65609 V131145:AB131145 V196681:AB196681 V262217:AB262217 V327753:AB327753 V393289:AB393289 V458825:AB458825 V524361:AB524361 V589897:AB589897 V655433:AB655433 V720969:AB720969 V786505:AB786505 V852041:AB852041 V917577:AB917577" xr:uid="{0AB920A1-5357-4833-B05B-25DE66F1F5B6}">
      <formula1>kind_of_scheme_in</formula1>
    </dataValidation>
    <dataValidation type="textLength" operator="lessThanOrEqual" allowBlank="1" showInputMessage="1" showErrorMessage="1" errorTitle="Ошибка" error="Допускается ввод не более 900 символов!" sqref="EN65605:EN65612 EN131141:EN131148 EN196677:EN196684 EN262213:EN262220 EN327749:EN327756 EN393285:EN393292 EN458821:EN458828 EN524357:EN524364 EN589893:EN589900 EN655429:EN655436 EN720965:EN720972 EN786501:EN786508 EN852037:EN852044 EN917573:EN917580 EN983109:EN983116 T47 T7 AG45:AQ45 EM45 AG5:AQ5 EM5 T51 AG61:AQ61 EM61 T63 AG77:AQ77 EM77 T79 T67" xr:uid="{AC8E1093-534E-4D33-8FD2-E7D1CA08910B}">
      <formula1>900</formula1>
    </dataValidation>
    <dataValidation type="list" allowBlank="1" showInputMessage="1" showErrorMessage="1" errorTitle="Ошибка" error="Выберите значение из списка" sqref="T65611 T131147 T196683 T262219 T327755 T393291 T458827 T524363 T589899 T655435 T720971 T786507 T852043 T917579 T983115" xr:uid="{F19E1A92-2D5A-4C5E-B44C-6E68C8474FFD}">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C65611 AC131147 AC196683 AC262219 AC327755 AC393291 AC458827 AC524363 AC589899 AC655435 AC720971 AC786507 AC852043 AC917579 AC983115 AE65611 AE131147 AE196683 AE262219 AE327755 AE393291 AE458827 AE524363 AE589899 AE655435 AE720971 AE786507 AE852043 AE917579 AE983115 AN15 AN65611 AN131147 AN196683 AN262219 AN327755 AN393291 AN458827 AN524363 AN589899 AN655435 AN720971 AN786507 AN852043 AN917579 AN983115 AP65611 AP131147 AP196683 AP262219 AP327755 AP393291 AP458827 AP524363 AP589899 AP655435 AP720971 AP786507 AP852043 AP917579 AP983115 AP47 AN47 AP15 AP7 AN7 AC7 AE7 AC47 AE47 AY7 BA7 AY47 BA47 BJ7 BL7 BJ47 BL47 BU7 BW7 BU47 BW47 CF7 CH7 CF47 CH47 CQ7 CS7 CQ47 CS47 DB7 DD7 DB47 DD47 DM7 DO7 DM47 DO47 AC51 AE51 AN51 AP51 AY51 BA51 BJ51 BL51 BU51 BW51 CF51 CH51 CQ51 CS51 DB51 DD51 DM51 DO51 AC63 AE63 AN63 AP63 AY63 BA63 BJ63 BL63 BU63 BW63 CF63 CH63 CQ63 CS63 DB63 DD63 DM63 DO63 AC79 AE79 AN79 AP79 AY79 BA79 BJ79 BL79 BU79 BW79 CF79 CH79 CQ79 CS79 DB79 DD79 DM79 DO79 DX7 DZ7 DX47 DZ47 DX51 DZ51 DX63 DZ63 DX79 DZ79 EI7 EK7 EI47 EK47 EI51 EK51 EI63 EK63 EI79 EK79 AC67 AE67 AN67 AP67 AY67 BA67 BJ67 BL67 BU67 BW67 CF67 CH67 CQ67 CS67 DB67 DD67 DM67 DO67 DX67 DZ67 EI67 EK67" xr:uid="{AE98FBBD-17BE-48C9-8717-342A55325863}"/>
    <dataValidation allowBlank="1" showInputMessage="1" showErrorMessage="1" prompt="Для выбора выполните двойной щелчок левой клавиши мыши по соответствующей ячейке." sqref="AD65611 AD131147 AD196683 AD262219 AD327755 AD393291 AD458827 AD524363 AD589899 AD655435 AD720971 AD786507 AD852043 AD917579 AD983115 AF131147 AF458827 AF196683 AF262219 AF327755 AF393291 AF524363 AF589899 AF655435 AF720971 AF786507 AF852043 AF917579 AF983115 AF65611 AO65611 AO131147 AO196683 AO262219 AO327755 AO393291 AO458827 AO524363 AO589899 AO655435 AO720971 AO786507 AO852043 AO917579 AO983115 AQ524363:EL524363 AQ196683:EL196683 AQ589899:EL589899 AQ655435:EL655435 AQ15 AQ720971:EL720971 AQ786507:EL786507 AQ852043:EL852043 AQ917579:EL917579 AQ983115:EL983115 AQ65611:EL65611 AQ131147:EL131147 AQ458827:EL458827 AQ262219:EL262219 AQ7 AZ7 BB7 BK7 BM7 BV7 BX7 CG7 CI7 CR7 CT7 DC7 DE7 DN7 DP7 DY7 EA7 EJ7 EL7 AO47 AQ327755:EL327755 AO15 AO7 AD7 AF7 AQ393291:EL393291 AQ47 AZ47 BB47 BK47 BM47 BV47 BX47 CG47 CI47 CR47 CT47 DC47 DE47 DN47 DP47 DY47 EA47 EJ47 EL47 AD47 AF47 AD51 AF51 AO51 AQ51 AZ51 BB51 BK51 BM51 BV51 BX51 CG51 CI51 CR51 CT51 DC51 DE51 DN51 DP51 DY51 EA51 EJ51 EL51 AD63 AF63 AO63 AQ63 AZ63 BB63 BK63 BM63 BV63 BX63 CG63 CI63 CR63 CT63 DC63 DE63 DN63 DP63 DY63 EA63 EJ63 EL63 AD79 AF79 AO79 AQ79 AZ79 BB79 BK79 BM79 BV79 BX79 CG79 CI79 CR79 CT79 DC79 DE79 DN79 DP79 DY79 EA79 EJ79 EL79 AD67 AF67 AO67 AQ67 AZ67 BB67 BK67 BM67 BV67 BX67 CG67 CI67 CR67 CT67 DC67 DE67 DN67 DP67 DY67 EA67 EJ67 EL67" xr:uid="{8C6F2FF7-F276-4E7F-B81D-CCAD07471E16}"/>
  </dataValidations>
  <pageMargins left="0.7" right="0.7" top="0.75" bottom="0.75" header="0.3" footer="0.3"/>
  <pageSetup orientation="portrait"/>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255</vt:i4>
      </vt:variant>
    </vt:vector>
  </HeadingPairs>
  <TitlesOfParts>
    <vt:vector size="258" baseType="lpstr">
      <vt:lpstr>Форма 11</vt:lpstr>
      <vt:lpstr>Форма 12</vt:lpstr>
      <vt:lpstr>Форма 13</vt:lpstr>
      <vt:lpstr>BLOCK_NOTE_P_TARIFF_A_HOTVSNA</vt:lpstr>
      <vt:lpstr>BLOCK_NOTE_R_TARIFF_A_HOTVSNA</vt:lpstr>
      <vt:lpstr>BLOCK_TABLE_P_TARIFF_A_HOTVSNA</vt:lpstr>
      <vt:lpstr>BLOCK_TABLE_R_TARIFF_A_HOTVSNA</vt:lpstr>
      <vt:lpstr>et_HOTVSNA_TARIFF_A_HOTVSNA_CS</vt:lpstr>
      <vt:lpstr>et_HOTVSNA_TARIFF_A_HOTVSNA_DATA_DIFF</vt:lpstr>
      <vt:lpstr>et_HOTVSNA_TARIFF_A_HOTVSNA_FLAG_DIFF</vt:lpstr>
      <vt:lpstr>et_HOTVSNA_TARIFF_A_HOTVSNA_GC</vt:lpstr>
      <vt:lpstr>et_HOTVSNA_TARIFF_A_HOTVSNA_NTAR</vt:lpstr>
      <vt:lpstr>et_HOTVSNA_TARIFF_A_HOTVSNA_PERIOD_COLOR</vt:lpstr>
      <vt:lpstr>et_HOTVSNA_TARIFF_A_HOTVSNA_PERIOD_NOT_COLOR</vt:lpstr>
      <vt:lpstr>et_HOTVSNA_TARIFF_A_HOTVSNA_TER</vt:lpstr>
      <vt:lpstr>et_HOTVSNA_TARIFF_A_HOTVSNA_TN</vt:lpstr>
      <vt:lpstr>et_OFFER_p1</vt:lpstr>
      <vt:lpstr>et_OFFER_p1_0</vt:lpstr>
      <vt:lpstr>et_OFFER_p2</vt:lpstr>
      <vt:lpstr>et_OFFER_p2_0</vt:lpstr>
      <vt:lpstr>et_R_B_Purch</vt:lpstr>
      <vt:lpstr>et_ver_HOTVSNA_TARIFF_A_HOTVSNA</vt:lpstr>
      <vt:lpstr>HOTVSNA_TARIFF_A_HOTVSNA_ADD_HL_COLUMN_MARKER</vt:lpstr>
      <vt:lpstr>HOTVSNA_TARIFF_A_HOTVSNA_DEL_HL_DATA_DIFF_COLUMN_MARKER</vt:lpstr>
      <vt:lpstr>HOTVSNA_TARIFF_A_HOTVSNA_DEL_HL_FLAG_DIFF_COLUMN_MARKER</vt:lpstr>
      <vt:lpstr>HOTVSNA_TARIFF_A_HOTVSNA_DEL_HL_GC_COLUMN_MARKER</vt:lpstr>
      <vt:lpstr>HOTVSNA_TARIFF_A_HOTVSNA_DELETE_PERIOD_ROW_MARKER</vt:lpstr>
      <vt:lpstr>HOTVSNA_TARIFF_A_HOTVSNA_FLAG_BLOCK_COLUMN_MARKER</vt:lpstr>
      <vt:lpstr>HOTVSNA_TARIFF_A_HOTVSNA_FLAG_BLOCK_ROW_MARKER</vt:lpstr>
      <vt:lpstr>HOTVSNA_TARIFF_A_HOTVSNA_NUM_CS_COLUMN_MARKER</vt:lpstr>
      <vt:lpstr>HOTVSNA_TARIFF_A_HOTVSNA_NUM_DATA_DIFF_COLUMN_MARKER</vt:lpstr>
      <vt:lpstr>HOTVSNA_TARIFF_A_HOTVSNA_NUM_FLAG_DIFF_COLUMN_MARKER</vt:lpstr>
      <vt:lpstr>HOTVSNA_TARIFF_A_HOTVSNA_NUM_GC_COLUMN_MARKER</vt:lpstr>
      <vt:lpstr>HOTVSNA_TARIFF_A_HOTVSNA_NUM_NTAR_COLUMN_MARKER</vt:lpstr>
      <vt:lpstr>HOTVSNA_TARIFF_A_HOTVSNA_NUM_TER_COLUMN_MARKER</vt:lpstr>
      <vt:lpstr>OFFER_DPR</vt:lpstr>
      <vt:lpstr>OFFER_TARIFF_A_1</vt:lpstr>
      <vt:lpstr>OFFER_TARIFF_A_2</vt:lpstr>
      <vt:lpstr>OFFER_TARIFF_A_3</vt:lpstr>
      <vt:lpstr>OFFER_TARIFF_A_4</vt:lpstr>
      <vt:lpstr>OFFER_TARIFF_A_5</vt:lpstr>
      <vt:lpstr>OFFER_TARIFF_A_COLDVSNA_1</vt:lpstr>
      <vt:lpstr>OFFER_TARIFF_A_COLDVSNA_2</vt:lpstr>
      <vt:lpstr>OFFER_TARIFF_A_COLDVSNA_3</vt:lpstr>
      <vt:lpstr>OFFER_TARIFF_A_COLDVSNA_4</vt:lpstr>
      <vt:lpstr>OFFER_TARIFF_A_COLDVSNA_5</vt:lpstr>
      <vt:lpstr>OFFER_TARIFF_A_HOTVSNA_1</vt:lpstr>
      <vt:lpstr>OFFER_TARIFF_A_HOTVSNA_2</vt:lpstr>
      <vt:lpstr>OFFER_TARIFF_A_HOTVSNA_3</vt:lpstr>
      <vt:lpstr>OFFER_TARIFF_A_HOTVSNA_4</vt:lpstr>
      <vt:lpstr>OFFER_TARIFF_A_HOTVSNA_5</vt:lpstr>
      <vt:lpstr>OFFER_TARIFF_A_VOTV_1</vt:lpstr>
      <vt:lpstr>OFFER_TARIFF_A_VOTV_2</vt:lpstr>
      <vt:lpstr>OFFER_TARIFF_A_VOTV_3</vt:lpstr>
      <vt:lpstr>OFFER_TARIFF_A_VOTV_4</vt:lpstr>
      <vt:lpstr>OFFER_TARIFF_A_VOTV_5</vt:lpstr>
      <vt:lpstr>OFFER_TARIFF_B_1</vt:lpstr>
      <vt:lpstr>OFFER_TARIFF_B_2</vt:lpstr>
      <vt:lpstr>OFFER_TARIFF_B_3</vt:lpstr>
      <vt:lpstr>OFFER_TARIFF_B_4</vt:lpstr>
      <vt:lpstr>OFFER_TARIFF_B_5</vt:lpstr>
      <vt:lpstr>OFFER_TARIFF_B_COLDVSNA_1</vt:lpstr>
      <vt:lpstr>OFFER_TARIFF_B_COLDVSNA_2</vt:lpstr>
      <vt:lpstr>OFFER_TARIFF_B_COLDVSNA_3</vt:lpstr>
      <vt:lpstr>OFFER_TARIFF_B_COLDVSNA_4</vt:lpstr>
      <vt:lpstr>OFFER_TARIFF_B_COLDVSNA_5</vt:lpstr>
      <vt:lpstr>OFFER_TARIFF_B_HOTVSNA_1</vt:lpstr>
      <vt:lpstr>OFFER_TARIFF_B_HOTVSNA_2</vt:lpstr>
      <vt:lpstr>OFFER_TARIFF_B_HOTVSNA_3</vt:lpstr>
      <vt:lpstr>OFFER_TARIFF_B_HOTVSNA_4</vt:lpstr>
      <vt:lpstr>OFFER_TARIFF_B_HOTVSNA_5</vt:lpstr>
      <vt:lpstr>OFFER_TARIFF_B_VOTV_1</vt:lpstr>
      <vt:lpstr>OFFER_TARIFF_B_VOTV_2</vt:lpstr>
      <vt:lpstr>OFFER_TARIFF_B_VOTV_3</vt:lpstr>
      <vt:lpstr>OFFER_TARIFF_B_VOTV_4</vt:lpstr>
      <vt:lpstr>OFFER_TARIFF_B_VOTV_5</vt:lpstr>
      <vt:lpstr>OFFER_TARIFF_C_1</vt:lpstr>
      <vt:lpstr>OFFER_TARIFF_C_2</vt:lpstr>
      <vt:lpstr>OFFER_TARIFF_C_3</vt:lpstr>
      <vt:lpstr>OFFER_TARIFF_C_4</vt:lpstr>
      <vt:lpstr>OFFER_TARIFF_C_5</vt:lpstr>
      <vt:lpstr>OFFER_TARIFF_C_COLDVSNA_1</vt:lpstr>
      <vt:lpstr>OFFER_TARIFF_C_COLDVSNA_2</vt:lpstr>
      <vt:lpstr>OFFER_TARIFF_C_COLDVSNA_3</vt:lpstr>
      <vt:lpstr>OFFER_TARIFF_C_COLDVSNA_4</vt:lpstr>
      <vt:lpstr>OFFER_TARIFF_C_COLDVSNA_5</vt:lpstr>
      <vt:lpstr>OFFER_TARIFF_C_HOTVSNA_1</vt:lpstr>
      <vt:lpstr>OFFER_TARIFF_C_HOTVSNA_2</vt:lpstr>
      <vt:lpstr>OFFER_TARIFF_C_HOTVSNA_3</vt:lpstr>
      <vt:lpstr>OFFER_TARIFF_C_HOTVSNA_4</vt:lpstr>
      <vt:lpstr>OFFER_TARIFF_C_HOTVSNA_5</vt:lpstr>
      <vt:lpstr>OFFER_TARIFF_C_VOTV_1</vt:lpstr>
      <vt:lpstr>OFFER_TARIFF_C_VOTV_2</vt:lpstr>
      <vt:lpstr>OFFER_TARIFF_C_VOTV_3</vt:lpstr>
      <vt:lpstr>OFFER_TARIFF_C_VOTV_4</vt:lpstr>
      <vt:lpstr>OFFER_TARIFF_C_VOTV_5</vt:lpstr>
      <vt:lpstr>OFFER_TARIFF_D_1</vt:lpstr>
      <vt:lpstr>OFFER_TARIFF_D_2</vt:lpstr>
      <vt:lpstr>OFFER_TARIFF_D_3</vt:lpstr>
      <vt:lpstr>OFFER_TARIFF_D_4</vt:lpstr>
      <vt:lpstr>OFFER_TARIFF_D_5</vt:lpstr>
      <vt:lpstr>OFFER_TARIFF_D_COLDVSNA_1</vt:lpstr>
      <vt:lpstr>OFFER_TARIFF_D_COLDVSNA_2</vt:lpstr>
      <vt:lpstr>OFFER_TARIFF_D_COLDVSNA_3</vt:lpstr>
      <vt:lpstr>OFFER_TARIFF_D_COLDVSNA_4</vt:lpstr>
      <vt:lpstr>OFFER_TARIFF_D_COLDVSNA_5</vt:lpstr>
      <vt:lpstr>OFFER_TARIFF_E_COLDVSNA_1</vt:lpstr>
      <vt:lpstr>OFFER_TARIFF_E_COLDVSNA_2</vt:lpstr>
      <vt:lpstr>OFFER_TARIFF_E_COLDVSNA_3</vt:lpstr>
      <vt:lpstr>OFFER_TARIFF_E_COLDVSNA_4</vt:lpstr>
      <vt:lpstr>OFFER_TARIFF_E_COLDVSNA_5</vt:lpstr>
      <vt:lpstr>OFFER_TARIFF_E1_1</vt:lpstr>
      <vt:lpstr>OFFER_TARIFF_E1_2</vt:lpstr>
      <vt:lpstr>OFFER_TARIFF_E1_3</vt:lpstr>
      <vt:lpstr>OFFER_TARIFF_E1_4</vt:lpstr>
      <vt:lpstr>OFFER_TARIFF_E1_5</vt:lpstr>
      <vt:lpstr>OFFER_TARIFF_E2_1</vt:lpstr>
      <vt:lpstr>OFFER_TARIFF_E2_2</vt:lpstr>
      <vt:lpstr>OFFER_TARIFF_E2_3</vt:lpstr>
      <vt:lpstr>OFFER_TARIFF_E2_4</vt:lpstr>
      <vt:lpstr>OFFER_TARIFF_E2_5</vt:lpstr>
      <vt:lpstr>OFFER_TARIFF_F_1</vt:lpstr>
      <vt:lpstr>OFFER_TARIFF_F_2</vt:lpstr>
      <vt:lpstr>OFFER_TARIFF_F_3</vt:lpstr>
      <vt:lpstr>OFFER_TARIFF_F_4</vt:lpstr>
      <vt:lpstr>OFFER_TARIFF_F_5</vt:lpstr>
      <vt:lpstr>OFFER_TARIFF_G_1</vt:lpstr>
      <vt:lpstr>OFFER_TARIFF_G_2</vt:lpstr>
      <vt:lpstr>OFFER_TARIFF_G_3</vt:lpstr>
      <vt:lpstr>OFFER_TARIFF_G_4</vt:lpstr>
      <vt:lpstr>OFFER_TARIFF_G_5</vt:lpstr>
      <vt:lpstr>OFFER_TARIFF_H_1</vt:lpstr>
      <vt:lpstr>pDel_R_B_Purch</vt:lpstr>
      <vt:lpstr>pIns_PT_VTAR_A_COLDVSNA_OFFER_1</vt:lpstr>
      <vt:lpstr>pIns_PT_VTAR_A_COLDVSNA_OFFER_2</vt:lpstr>
      <vt:lpstr>pIns_PT_VTAR_A_COLDVSNA_OFFER_3</vt:lpstr>
      <vt:lpstr>pIns_PT_VTAR_A_COLDVSNA_OFFER_4</vt:lpstr>
      <vt:lpstr>pIns_PT_VTAR_A_COLDVSNA_OFFER_5</vt:lpstr>
      <vt:lpstr>pIns_PT_VTAR_A_COLDVSNA_OFFER5</vt:lpstr>
      <vt:lpstr>pIns_PT_VTAR_A_HOTVSNA</vt:lpstr>
      <vt:lpstr>pIns_PT_VTAR_A_HOTVSNA_OFFER_1</vt:lpstr>
      <vt:lpstr>pIns_PT_VTAR_A_HOTVSNA_OFFER_2</vt:lpstr>
      <vt:lpstr>pIns_PT_VTAR_A_HOTVSNA_OFFER_3</vt:lpstr>
      <vt:lpstr>pIns_PT_VTAR_A_HOTVSNA_OFFER_4</vt:lpstr>
      <vt:lpstr>pIns_PT_VTAR_A_HOTVSNA_OFFER_5</vt:lpstr>
      <vt:lpstr>pIns_PT_VTAR_A_OFFER_1</vt:lpstr>
      <vt:lpstr>pIns_PT_VTAR_A_OFFER_2</vt:lpstr>
      <vt:lpstr>pIns_PT_VTAR_A_OFFER_3</vt:lpstr>
      <vt:lpstr>pIns_PT_VTAR_A_OFFER_4</vt:lpstr>
      <vt:lpstr>pIns_PT_VTAR_A_OFFER_5</vt:lpstr>
      <vt:lpstr>pIns_PT_VTAR_A_VOTV_OFFER_1</vt:lpstr>
      <vt:lpstr>pIns_PT_VTAR_A_VOTV_OFFER_2</vt:lpstr>
      <vt:lpstr>pIns_PT_VTAR_A_VOTV_OFFER_3</vt:lpstr>
      <vt:lpstr>pIns_PT_VTAR_A_VOTV_OFFER_4</vt:lpstr>
      <vt:lpstr>pIns_PT_VTAR_A_VOTV_OFFER_5</vt:lpstr>
      <vt:lpstr>pIns_PT_VTAR_B_COLDVSNA_OFFER_1</vt:lpstr>
      <vt:lpstr>pIns_PT_VTAR_B_COLDVSNA_OFFER_2</vt:lpstr>
      <vt:lpstr>pIns_PT_VTAR_B_COLDVSNA_OFFER_3</vt:lpstr>
      <vt:lpstr>pIns_PT_VTAR_B_COLDVSNA_OFFER_4</vt:lpstr>
      <vt:lpstr>pIns_PT_VTAR_B_COLDVSNA_OFFER_5</vt:lpstr>
      <vt:lpstr>pIns_PT_VTAR_B_HOTVSNA_OFFER_1</vt:lpstr>
      <vt:lpstr>pIns_PT_VTAR_B_HOTVSNA_OFFER_2</vt:lpstr>
      <vt:lpstr>pIns_PT_VTAR_B_HOTVSNA_OFFER_3</vt:lpstr>
      <vt:lpstr>pIns_PT_VTAR_B_HOTVSNA_OFFER_4</vt:lpstr>
      <vt:lpstr>pIns_PT_VTAR_B_HOTVSNA_OFFER_5</vt:lpstr>
      <vt:lpstr>pIns_PT_VTAR_B_OFFER_1</vt:lpstr>
      <vt:lpstr>pIns_PT_VTAR_B_OFFER_2</vt:lpstr>
      <vt:lpstr>pIns_PT_VTAR_B_OFFER_3</vt:lpstr>
      <vt:lpstr>pIns_PT_VTAR_B_OFFER_4</vt:lpstr>
      <vt:lpstr>pIns_PT_VTAR_B_OFFER_5</vt:lpstr>
      <vt:lpstr>pIns_PT_VTAR_B_VOTV_OFFER_1</vt:lpstr>
      <vt:lpstr>pIns_PT_VTAR_B_VOTV_OFFER_2</vt:lpstr>
      <vt:lpstr>pIns_PT_VTAR_B_VOTV_OFFER_3</vt:lpstr>
      <vt:lpstr>pIns_PT_VTAR_B_VOTV_OFFER_4</vt:lpstr>
      <vt:lpstr>pIns_PT_VTAR_B_VOTV_OFFER_5</vt:lpstr>
      <vt:lpstr>pIns_PT_VTAR_C_COLDVSNA_OFFER_1</vt:lpstr>
      <vt:lpstr>pIns_PT_VTAR_C_COLDVSNA_OFFER_2</vt:lpstr>
      <vt:lpstr>pIns_PT_VTAR_C_COLDVSNA_OFFER_3</vt:lpstr>
      <vt:lpstr>pIns_PT_VTAR_C_COLDVSNA_OFFER_4</vt:lpstr>
      <vt:lpstr>pIns_PT_VTAR_C_COLDVSNA_OFFER_5</vt:lpstr>
      <vt:lpstr>pIns_PT_VTAR_C_HOTVSNA_OFFER_1</vt:lpstr>
      <vt:lpstr>pIns_PT_VTAR_C_HOTVSNA_OFFER_2</vt:lpstr>
      <vt:lpstr>pIns_PT_VTAR_C_HOTVSNA_OFFER_3</vt:lpstr>
      <vt:lpstr>pIns_PT_VTAR_C_HOTVSNA_OFFER_4</vt:lpstr>
      <vt:lpstr>pIns_PT_VTAR_C_HOTVSNA_OFFER_5</vt:lpstr>
      <vt:lpstr>pIns_PT_VTAR_C_OFFER_1</vt:lpstr>
      <vt:lpstr>pIns_PT_VTAR_C_OFFER_2</vt:lpstr>
      <vt:lpstr>pIns_PT_VTAR_C_OFFER_3</vt:lpstr>
      <vt:lpstr>pIns_PT_VTAR_C_OFFER_4</vt:lpstr>
      <vt:lpstr>pIns_PT_VTAR_C_OFFER_5</vt:lpstr>
      <vt:lpstr>pIns_PT_VTAR_C_VOTV_OFFER_1</vt:lpstr>
      <vt:lpstr>pIns_PT_VTAR_C_VOTV_OFFER_2</vt:lpstr>
      <vt:lpstr>pIns_PT_VTAR_C_VOTV_OFFER_3</vt:lpstr>
      <vt:lpstr>pIns_PT_VTAR_C_VOTV_OFFER_4</vt:lpstr>
      <vt:lpstr>pIns_PT_VTAR_C_VOTV_OFFER_5</vt:lpstr>
      <vt:lpstr>pIns_PT_VTAR_D_COLDVSNA_OFFER_1</vt:lpstr>
      <vt:lpstr>pIns_PT_VTAR_D_COLDVSNA_OFFER_2</vt:lpstr>
      <vt:lpstr>pIns_PT_VTAR_D_COLDVSNA_OFFER_3</vt:lpstr>
      <vt:lpstr>pIns_PT_VTAR_D_COLDVSNA_OFFER_4</vt:lpstr>
      <vt:lpstr>pIns_PT_VTAR_D_COLDVSNA_OFFER_5</vt:lpstr>
      <vt:lpstr>pIns_PT_VTAR_D_OFFER_1</vt:lpstr>
      <vt:lpstr>pIns_PT_VTAR_D_OFFER_2</vt:lpstr>
      <vt:lpstr>pIns_PT_VTAR_D_OFFER_3</vt:lpstr>
      <vt:lpstr>pIns_PT_VTAR_D_OFFER_4</vt:lpstr>
      <vt:lpstr>pIns_PT_VTAR_D_OFFER_5</vt:lpstr>
      <vt:lpstr>pIns_PT_VTAR_E_COLDVSNA_OFFER_1</vt:lpstr>
      <vt:lpstr>pIns_PT_VTAR_E_COLDVSNA_OFFER_2</vt:lpstr>
      <vt:lpstr>pIns_PT_VTAR_E_COLDVSNA_OFFER_3</vt:lpstr>
      <vt:lpstr>pIns_PT_VTAR_E_COLDVSNA_OFFER_4</vt:lpstr>
      <vt:lpstr>pIns_PT_VTAR_E_COLDVSNA_OFFER_5</vt:lpstr>
      <vt:lpstr>pIns_PT_VTAR_E1_OFFER_1</vt:lpstr>
      <vt:lpstr>pIns_PT_VTAR_E1_OFFER_2</vt:lpstr>
      <vt:lpstr>pIns_PT_VTAR_E1_OFFER_3</vt:lpstr>
      <vt:lpstr>pIns_PT_VTAR_E1_OFFER_4</vt:lpstr>
      <vt:lpstr>pIns_PT_VTAR_E1_OFFER_5</vt:lpstr>
      <vt:lpstr>pIns_PT_VTAR_E2_OFFER_1</vt:lpstr>
      <vt:lpstr>pIns_PT_VTAR_E2_OFFER_2</vt:lpstr>
      <vt:lpstr>pIns_PT_VTAR_E2_OFFER_3</vt:lpstr>
      <vt:lpstr>pIns_PT_VTAR_E2_OFFER_4</vt:lpstr>
      <vt:lpstr>pIns_PT_VTAR_E2_OFFER_5</vt:lpstr>
      <vt:lpstr>pIns_PT_VTAR_F_OFFER_1</vt:lpstr>
      <vt:lpstr>pIns_PT_VTAR_F_OFFER_2</vt:lpstr>
      <vt:lpstr>pIns_PT_VTAR_F_OFFER_3</vt:lpstr>
      <vt:lpstr>pIns_PT_VTAR_F_OFFER_4</vt:lpstr>
      <vt:lpstr>pIns_PT_VTAR_F_OFFER_5</vt:lpstr>
      <vt:lpstr>pIns_PT_VTAR_G_OFFER_1</vt:lpstr>
      <vt:lpstr>pIns_PT_VTAR_G_OFFER_2</vt:lpstr>
      <vt:lpstr>pIns_PT_VTAR_G_OFFER_3</vt:lpstr>
      <vt:lpstr>pIns_PT_VTAR_G_OFFER_4</vt:lpstr>
      <vt:lpstr>pIns_PT_VTAR_G_OFFER_5</vt:lpstr>
      <vt:lpstr>pIns_PT_VTAR_H_OFFER_1</vt:lpstr>
      <vt:lpstr>pIns_PT_VTAR_H_OFFER_2</vt:lpstr>
      <vt:lpstr>pIns_PT_VTAR_H_OFFER_3</vt:lpstr>
      <vt:lpstr>pIns_PT_VTAR_H_OFFER_4</vt:lpstr>
      <vt:lpstr>pIns_PT_VTAR_H_OFFER_5</vt:lpstr>
      <vt:lpstr>pIns_R_B_Purch_1</vt:lpstr>
      <vt:lpstr>pIns_ver_HOTVSNA_TARIFF_A_HOTVSNA</vt:lpstr>
      <vt:lpstr>pt_cs_14</vt:lpstr>
      <vt:lpstr>pt_cs_30</vt:lpstr>
      <vt:lpstr>pt_cs_31</vt:lpstr>
      <vt:lpstr>pt_ntar_14</vt:lpstr>
      <vt:lpstr>pt_ntar_30</vt:lpstr>
      <vt:lpstr>pt_ntar_301</vt:lpstr>
      <vt:lpstr>pt_ter_14</vt:lpstr>
      <vt:lpstr>pt_ter_30</vt:lpstr>
      <vt:lpstr>pt_ter_31</vt:lpstr>
      <vt:lpstr>R_OFFER_ADD_PERIOD_HL_COLUMN_MARKER</vt:lpstr>
      <vt:lpstr>R_OFFER_CHANGE_HL_COLUMN_MARKER</vt:lpstr>
      <vt:lpstr>R_OFFER_DEL_HL_COLUMN_MARKER</vt:lpstr>
      <vt:lpstr>R_OFFER_FLAG_HL_COLUMN_MARKER</vt:lpstr>
      <vt:lpstr>tblEnd_1_OFFER</vt:lpstr>
      <vt:lpstr>tblEnd_1_R_B_Purch</vt:lpstr>
      <vt:lpstr>tblEnd_1_R_Offer</vt:lpstr>
      <vt:lpstr>tblEnd_1_TARIFF_A_HOTVSNA</vt:lpstr>
      <vt:lpstr>tblStart_1_OFFER</vt:lpstr>
      <vt:lpstr>tblStart_1_R_B_Purch</vt:lpstr>
      <vt:lpstr>tblStart_1_R_Offer</vt:lpstr>
      <vt:lpstr>tblStart_1_TARIFF_A_HOTVSNA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А. Крутикова</dc:creator>
  <cp:lastModifiedBy>Ирина А. Крутикова</cp:lastModifiedBy>
  <dcterms:created xsi:type="dcterms:W3CDTF">2015-06-05T18:19:34Z</dcterms:created>
  <dcterms:modified xsi:type="dcterms:W3CDTF">2024-05-07T09:43:31Z</dcterms:modified>
</cp:coreProperties>
</file>