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11.15\плановый2$\ЕИАС\2024\Заявлено на 2025 год\ТЭ\"/>
    </mc:Choice>
  </mc:AlternateContent>
  <xr:revisionPtr revIDLastSave="0" documentId="13_ncr:1_{5C2FEEA3-72EB-4863-865D-5EE803E4144F}" xr6:coauthVersionLast="47" xr6:coauthVersionMax="47" xr10:uidLastSave="{00000000-0000-0000-0000-000000000000}"/>
  <bookViews>
    <workbookView xWindow="-120" yWindow="-120" windowWidth="29040" windowHeight="15720" activeTab="2" xr2:uid="{00000000-000D-0000-FFFF-FFFF00000000}"/>
  </bookViews>
  <sheets>
    <sheet name="Форма 17" sheetId="1" r:id="rId1"/>
    <sheet name="Форма 18" sheetId="2" r:id="rId2"/>
    <sheet name="Форма 19" sheetId="3" r:id="rId3"/>
  </sheets>
  <externalReferences>
    <externalReference r:id="rId4"/>
  </externalReferences>
  <definedNames>
    <definedName name="kind_of_cons">[1]TEHSHEET!$R$2:$R$6</definedName>
    <definedName name="kind_of_heat_transfer">[1]TEHSHEET!$O$2:$O$12</definedName>
    <definedName name="kind_of_scheme_in">[1]TEHSHEET!$Q$2:$Q$5</definedName>
    <definedName name="OFFER_METHOD">'Форма 18'!$K$24:$K$83</definedName>
    <definedName name="org">[1]Титульный!$F$31</definedName>
    <definedName name="PT_DIFFERENTIATION_CS">'[1]Перечень тарифов'!$AL$12:$AL$137</definedName>
    <definedName name="PT_DIFFERENTIATION_CS_ID">'[1]Перечень тарифов'!$AF$12:$AF$137</definedName>
    <definedName name="PT_DIFFERENTIATION_IST_TE">'[1]Перечень тарифов'!$AM$12:$AM$137</definedName>
    <definedName name="PT_DIFFERENTIATION_IST_TE_ID">'[1]Перечень тарифов'!$AG$12:$AG$137</definedName>
    <definedName name="PT_DIFFERENTIATION_NTAR">'[1]Перечень тарифов'!$AJ$12:$AJ$137</definedName>
    <definedName name="PT_DIFFERENTIATION_NTAR_ID">'[1]Перечень тарифов'!$AD$12:$AD$137</definedName>
    <definedName name="PT_DIFFERENTIATION_NUM_CS">'[1]Перечень тарифов'!$AP$12:$AP$137</definedName>
    <definedName name="PT_DIFFERENTIATION_NUM_IST_TE">'[1]Перечень тарифов'!$AQ$12:$AQ$137</definedName>
    <definedName name="PT_DIFFERENTIATION_NUM_NTAR">'[1]Перечень тарифов'!$AN$12:$AN$137</definedName>
    <definedName name="PT_DIFFERENTIATION_NUM_TER">'[1]Перечень тарифов'!$AO$12:$AO$137</definedName>
    <definedName name="PT_DIFFERENTIATION_TER">'[1]Перечень тарифов'!$AK$12:$AK$137</definedName>
    <definedName name="PT_DIFFERENTIATION_TER_ID">'[1]Перечень тарифов'!$AE$12:$AE$137</definedName>
    <definedName name="PT_DIFFERENTIATION_VTAR">'[1]Перечень тарифов'!$AH$12:$AH$137</definedName>
    <definedName name="PT_DIFFERENTIATION_VTAR_ID">'[1]Перечень тарифов'!$AC$12:$AC$137</definedName>
    <definedName name="PT_P_FORM_HEAT_4_NAME_FORM">[1]DATA_FORMS!$C$9</definedName>
    <definedName name="PT_R_FORM_HEAT_21_NAME_FORM">[1]DATA_FORMS!$C$13</definedName>
    <definedName name="PURCH_NAME_FORM">[1]DATA_FORMS!$C$29</definedName>
    <definedName name="TEMPLATE_GROUP">[1]TEHSHEET!$E$45</definedName>
    <definedName name="TEMPLATE_SPHERE">[1]TEHSHEET!$E$36</definedName>
    <definedName name="TEMPLATE_SPHERE_RUS">[1]TEHSHEET!$F$36</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57" i="3" l="1"/>
  <c r="AP56" i="3"/>
  <c r="AP55" i="3"/>
  <c r="AP54" i="3"/>
  <c r="AP53" i="3"/>
  <c r="AP52" i="3"/>
  <c r="AP51" i="3"/>
  <c r="AP50" i="3"/>
  <c r="AG50" i="3"/>
  <c r="Y50" i="3"/>
  <c r="AP49" i="3"/>
  <c r="AN49" i="3"/>
  <c r="AP48" i="3"/>
  <c r="AP47" i="3"/>
  <c r="AP46" i="3"/>
  <c r="AD46" i="3"/>
  <c r="S46" i="3"/>
  <c r="I47" i="3" s="1"/>
  <c r="AP45" i="3"/>
  <c r="AD45" i="3"/>
  <c r="S45" i="3"/>
  <c r="AP44" i="3"/>
  <c r="AD44" i="3"/>
  <c r="S44" i="3"/>
  <c r="AP43" i="3"/>
  <c r="AM43" i="3"/>
  <c r="AD43" i="3"/>
  <c r="S43" i="3"/>
  <c r="AG42" i="3"/>
  <c r="AH42" i="3" s="1"/>
  <c r="AI42" i="3" s="1"/>
  <c r="AK42" i="3" s="1"/>
  <c r="AL42" i="3" s="1"/>
  <c r="AM42" i="3" s="1"/>
  <c r="AF42" i="3"/>
  <c r="X42" i="3"/>
  <c r="Y42" i="3" s="1"/>
  <c r="Z42" i="3" s="1"/>
  <c r="AA42" i="3" s="1"/>
  <c r="AC42" i="3" s="1"/>
  <c r="AD42" i="3" s="1"/>
  <c r="V42" i="3"/>
  <c r="U42" i="3"/>
  <c r="AD35" i="3"/>
  <c r="V35" i="3"/>
  <c r="AD34" i="3"/>
  <c r="V34" i="3"/>
  <c r="AD32" i="3"/>
  <c r="V32" i="3"/>
  <c r="AD31" i="3"/>
  <c r="V31" i="3"/>
  <c r="AD30" i="3"/>
  <c r="V30" i="3"/>
  <c r="AD29" i="3"/>
  <c r="V29" i="3"/>
  <c r="S27" i="3"/>
  <c r="S26" i="3"/>
  <c r="AG18" i="3"/>
  <c r="AP15" i="3"/>
  <c r="AP14" i="3"/>
  <c r="AP13" i="3"/>
  <c r="AP12" i="3"/>
  <c r="AP11" i="3"/>
  <c r="AP10" i="3"/>
  <c r="AP9" i="3"/>
  <c r="AG9" i="3"/>
  <c r="Y9" i="3"/>
  <c r="AP8" i="3"/>
  <c r="AN8" i="3"/>
  <c r="AP7" i="3"/>
  <c r="AP6" i="3"/>
  <c r="I6" i="3"/>
  <c r="S6" i="3" s="1"/>
  <c r="AP5" i="3"/>
  <c r="AD5" i="3"/>
  <c r="S5" i="3"/>
  <c r="AP4" i="3"/>
  <c r="AD4" i="3"/>
  <c r="S4" i="3"/>
  <c r="AP3" i="3"/>
  <c r="AD3" i="3"/>
  <c r="S3" i="3"/>
  <c r="AP2" i="3"/>
  <c r="AD2" i="3"/>
  <c r="S2" i="3"/>
  <c r="G327" i="2"/>
  <c r="F327" i="2"/>
  <c r="G324" i="2"/>
  <c r="F324" i="2"/>
  <c r="G321" i="2"/>
  <c r="F321" i="2"/>
  <c r="G318" i="2"/>
  <c r="F318" i="2"/>
  <c r="G315" i="2"/>
  <c r="F315" i="2"/>
  <c r="G312" i="2"/>
  <c r="F312" i="2"/>
  <c r="G309" i="2"/>
  <c r="F309" i="2"/>
  <c r="G306" i="2"/>
  <c r="F306" i="2"/>
  <c r="G303" i="2"/>
  <c r="F303" i="2"/>
  <c r="G300" i="2"/>
  <c r="F300" i="2"/>
  <c r="G297" i="2"/>
  <c r="F297" i="2"/>
  <c r="G294" i="2"/>
  <c r="F294" i="2"/>
  <c r="G291" i="2"/>
  <c r="F291" i="2"/>
  <c r="G288" i="2"/>
  <c r="F288" i="2"/>
  <c r="G285" i="2"/>
  <c r="F285" i="2"/>
  <c r="G282" i="2"/>
  <c r="F282" i="2"/>
  <c r="G279" i="2"/>
  <c r="F279" i="2"/>
  <c r="G276" i="2"/>
  <c r="F276" i="2"/>
  <c r="G273" i="2"/>
  <c r="F273" i="2"/>
  <c r="M270" i="2"/>
  <c r="G270" i="2"/>
  <c r="F270" i="2"/>
  <c r="F269" i="2"/>
  <c r="G266" i="2"/>
  <c r="F266" i="2"/>
  <c r="G263" i="2"/>
  <c r="F263" i="2"/>
  <c r="G260" i="2"/>
  <c r="F260" i="2"/>
  <c r="G257" i="2"/>
  <c r="F257" i="2"/>
  <c r="G254" i="2"/>
  <c r="F254" i="2"/>
  <c r="G251" i="2"/>
  <c r="F251" i="2"/>
  <c r="G248" i="2"/>
  <c r="F248" i="2"/>
  <c r="G245" i="2"/>
  <c r="F245" i="2"/>
  <c r="G242" i="2"/>
  <c r="F242" i="2"/>
  <c r="G239" i="2"/>
  <c r="F239" i="2"/>
  <c r="G236" i="2"/>
  <c r="F236" i="2"/>
  <c r="G233" i="2"/>
  <c r="F233" i="2"/>
  <c r="G230" i="2"/>
  <c r="F230" i="2"/>
  <c r="G227" i="2"/>
  <c r="F227" i="2"/>
  <c r="G224" i="2"/>
  <c r="F224" i="2"/>
  <c r="G221" i="2"/>
  <c r="F221" i="2"/>
  <c r="G218" i="2"/>
  <c r="F218" i="2"/>
  <c r="G215" i="2"/>
  <c r="F215" i="2"/>
  <c r="G212" i="2"/>
  <c r="F212" i="2"/>
  <c r="M209" i="2"/>
  <c r="G209" i="2"/>
  <c r="F209" i="2"/>
  <c r="F208" i="2"/>
  <c r="G205" i="2"/>
  <c r="F205" i="2"/>
  <c r="G202" i="2"/>
  <c r="F202" i="2"/>
  <c r="G199" i="2"/>
  <c r="F199" i="2"/>
  <c r="G196" i="2"/>
  <c r="F196" i="2"/>
  <c r="G193" i="2"/>
  <c r="F193" i="2"/>
  <c r="G190" i="2"/>
  <c r="F190" i="2"/>
  <c r="G187" i="2"/>
  <c r="F187" i="2"/>
  <c r="G184" i="2"/>
  <c r="F184" i="2"/>
  <c r="G181" i="2"/>
  <c r="F181" i="2"/>
  <c r="G178" i="2"/>
  <c r="F178" i="2"/>
  <c r="G175" i="2"/>
  <c r="F175" i="2"/>
  <c r="G172" i="2"/>
  <c r="F172" i="2"/>
  <c r="G169" i="2"/>
  <c r="F169" i="2"/>
  <c r="G166" i="2"/>
  <c r="F166" i="2"/>
  <c r="G163" i="2"/>
  <c r="F163" i="2"/>
  <c r="G160" i="2"/>
  <c r="F160" i="2"/>
  <c r="G157" i="2"/>
  <c r="F157" i="2"/>
  <c r="G154" i="2"/>
  <c r="F154" i="2"/>
  <c r="G151" i="2"/>
  <c r="F151" i="2"/>
  <c r="M148" i="2"/>
  <c r="G148" i="2"/>
  <c r="F148" i="2"/>
  <c r="F147" i="2"/>
  <c r="G144" i="2"/>
  <c r="F144" i="2"/>
  <c r="G141" i="2"/>
  <c r="F141" i="2"/>
  <c r="G138" i="2"/>
  <c r="F138" i="2"/>
  <c r="G135" i="2"/>
  <c r="F135" i="2"/>
  <c r="G132" i="2"/>
  <c r="F132" i="2"/>
  <c r="G129" i="2"/>
  <c r="F129" i="2"/>
  <c r="G126" i="2"/>
  <c r="F126" i="2"/>
  <c r="G123" i="2"/>
  <c r="F123" i="2"/>
  <c r="G120" i="2"/>
  <c r="F120" i="2"/>
  <c r="G117" i="2"/>
  <c r="F117" i="2"/>
  <c r="G114" i="2"/>
  <c r="F114" i="2"/>
  <c r="G111" i="2"/>
  <c r="F111" i="2"/>
  <c r="G108" i="2"/>
  <c r="F108" i="2"/>
  <c r="G105" i="2"/>
  <c r="F105" i="2"/>
  <c r="G102" i="2"/>
  <c r="F102" i="2"/>
  <c r="G99" i="2"/>
  <c r="F99" i="2"/>
  <c r="G96" i="2"/>
  <c r="F96" i="2"/>
  <c r="G93" i="2"/>
  <c r="F93" i="2"/>
  <c r="G90" i="2"/>
  <c r="F90" i="2"/>
  <c r="M87" i="2"/>
  <c r="G87" i="2"/>
  <c r="F87" i="2"/>
  <c r="F84" i="2"/>
  <c r="G81" i="2"/>
  <c r="F81" i="2"/>
  <c r="G78" i="2"/>
  <c r="F78" i="2"/>
  <c r="G75" i="2"/>
  <c r="F75" i="2"/>
  <c r="G72" i="2"/>
  <c r="F72" i="2"/>
  <c r="G69" i="2"/>
  <c r="F69" i="2"/>
  <c r="G66" i="2"/>
  <c r="F66" i="2"/>
  <c r="G63" i="2"/>
  <c r="F63" i="2"/>
  <c r="G60" i="2"/>
  <c r="F60" i="2"/>
  <c r="G57" i="2"/>
  <c r="F57" i="2"/>
  <c r="G54" i="2"/>
  <c r="F54" i="2"/>
  <c r="G51" i="2"/>
  <c r="F51" i="2"/>
  <c r="G48" i="2"/>
  <c r="F48" i="2"/>
  <c r="G45" i="2"/>
  <c r="F45" i="2"/>
  <c r="G42" i="2"/>
  <c r="F42" i="2"/>
  <c r="G39" i="2"/>
  <c r="F39" i="2"/>
  <c r="G36" i="2"/>
  <c r="F36" i="2"/>
  <c r="G33" i="2"/>
  <c r="F33" i="2"/>
  <c r="G30" i="2"/>
  <c r="F30" i="2"/>
  <c r="G27" i="2"/>
  <c r="F27" i="2"/>
  <c r="M24" i="2"/>
  <c r="G24" i="2"/>
  <c r="F24" i="2"/>
  <c r="F23" i="2"/>
  <c r="G17" i="2"/>
  <c r="F17" i="2"/>
  <c r="G16" i="2"/>
  <c r="F16" i="2"/>
  <c r="E14" i="2"/>
  <c r="N7" i="2"/>
  <c r="G5" i="2"/>
  <c r="N4" i="2"/>
  <c r="G2" i="2"/>
  <c r="N1" i="2"/>
  <c r="C10" i="1"/>
  <c r="F9" i="1"/>
  <c r="C9" i="1"/>
  <c r="C8" i="1"/>
  <c r="C7" i="1"/>
  <c r="B3" i="1"/>
  <c r="B2" i="1"/>
  <c r="J48" i="3" l="1"/>
  <c r="S47" i="3"/>
  <c r="J7" i="3"/>
  <c r="K8" i="3" l="1"/>
  <c r="S8" i="3" s="1"/>
  <c r="S7" i="3"/>
  <c r="K49" i="3"/>
  <c r="S49" i="3" s="1"/>
  <c r="S48" i="3"/>
</calcChain>
</file>

<file path=xl/sharedStrings.xml><?xml version="1.0" encoding="utf-8"?>
<sst xmlns="http://schemas.openxmlformats.org/spreadsheetml/2006/main" count="815" uniqueCount="142">
  <si>
    <t>Параметры формы</t>
  </si>
  <si>
    <t>Описание параметров формы</t>
  </si>
  <si>
    <t>№ п/п</t>
  </si>
  <si>
    <t>Наименование параметра</t>
  </si>
  <si>
    <t>Информация</t>
  </si>
  <si>
    <t>Ссылка на документ</t>
  </si>
  <si>
    <t>1</t>
  </si>
  <si>
    <t>Положение о закупках СГМУП"ГТС"</t>
  </si>
  <si>
    <t>https://www.surgutgts.ru/zakupki/the-principles-of-the-procurement-activities-of-the/</t>
  </si>
  <si>
    <t>В колонке «Информация» указывается описательная информация, характеризующая размещаемые данные._x000D_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</si>
  <si>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2</t>
  </si>
  <si>
    <t>Сайт: www.zakupki.gov.ru; www.surgutgts.ru</t>
  </si>
  <si>
    <t>3</t>
  </si>
  <si>
    <t>https://www.surgutgts.ru/zakupki/the-procurement-plan/</t>
  </si>
  <si>
    <t>4</t>
  </si>
  <si>
    <t>https://www.surgutgts.ru/zakupki/arkhiv-zakupok-2019/</t>
  </si>
  <si>
    <t>Добавить сведения</t>
  </si>
  <si>
    <t>Вид тарифа</t>
  </si>
  <si>
    <t>Наименование тарифа</t>
  </si>
  <si>
    <t>Период действия тарифов</t>
  </si>
  <si>
    <t>с</t>
  </si>
  <si>
    <t>по</t>
  </si>
  <si>
    <t>x</t>
  </si>
  <si>
    <t>Добавить период</t>
  </si>
  <si>
    <t>метод экономически обоснованных расходов (затрат)</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</si>
  <si>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</si>
  <si>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</si>
  <si>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5</t>
  </si>
  <si>
    <t>6</t>
  </si>
  <si>
    <t>Дата подачи заявления об утверждении тарифов</t>
  </si>
  <si>
    <t>Номер подачи заявления об утверждении тарифов</t>
  </si>
  <si>
    <t>Flag_Row_Size</t>
  </si>
  <si>
    <t>pIns_PT_VTAR_A</t>
  </si>
  <si>
    <t>pt_ntar_1</t>
  </si>
  <si>
    <t>p1</t>
  </si>
  <si>
    <t>p2</t>
  </si>
  <si>
    <t>p1_0</t>
  </si>
  <si>
    <t>pIns_PT_VTAR_B</t>
  </si>
  <si>
    <t>pt_ntar_2</t>
  </si>
  <si>
    <t>pIns_PT_VTAR_C</t>
  </si>
  <si>
    <t>pt_ntar_3</t>
  </si>
  <si>
    <t>pIns_PT_VTAR_D</t>
  </si>
  <si>
    <t>pt_ntar_4</t>
  </si>
  <si>
    <t>pIns_PT_VTAR_E1</t>
  </si>
  <si>
    <t>pt_ntar_5</t>
  </si>
  <si>
    <t>pIns_PT_VTAR_E2</t>
  </si>
  <si>
    <t>pt_ntar_6</t>
  </si>
  <si>
    <t>pIns_PT_VTAR_F</t>
  </si>
  <si>
    <t>pt_ntar_7</t>
  </si>
  <si>
    <t>pIns_PT_VTAR_G</t>
  </si>
  <si>
    <t>pt_ntar_8</t>
  </si>
  <si>
    <t>pIns_PT_VTAR_H</t>
  </si>
  <si>
    <t>pt_ntar_20</t>
  </si>
  <si>
    <t>pIns_PT_VTAR_A_COLDVSNA</t>
  </si>
  <si>
    <t>pt_ntar_9</t>
  </si>
  <si>
    <t>pIns_PT_VTAR_B_COLDVSNA</t>
  </si>
  <si>
    <t>pt_ntar_10</t>
  </si>
  <si>
    <t>pIns_PT_VTAR_C_COLDVSNA</t>
  </si>
  <si>
    <t>pt_ntar_11</t>
  </si>
  <si>
    <t>pIns_PT_VTAR_D_COLDVSNA</t>
  </si>
  <si>
    <t>pt_ntar_12</t>
  </si>
  <si>
    <t>pIns_PT_VTAR_E_COLDVSNA</t>
  </si>
  <si>
    <t>pt_ntar_13</t>
  </si>
  <si>
    <t>pIns_PT_VTAR_A_HOTVSNA</t>
  </si>
  <si>
    <t>pt_ntar_14</t>
  </si>
  <si>
    <t>pIns_PT_VTAR_B_HOTVSNA</t>
  </si>
  <si>
    <t>pt_ntar_15</t>
  </si>
  <si>
    <t>pIns_PT_VTAR_C_HOTVSNA</t>
  </si>
  <si>
    <t>pt_ntar_16</t>
  </si>
  <si>
    <t>pIns_PT_VTAR_A_VOTV</t>
  </si>
  <si>
    <t>pt_ntar_17</t>
  </si>
  <si>
    <t>pIns_PT_VTAR_B_VOTV</t>
  </si>
  <si>
    <t>pt_ntar_18</t>
  </si>
  <si>
    <t>pIns_PT_VTAR_C_VOTV</t>
  </si>
  <si>
    <t>pt_ntar_19</t>
  </si>
  <si>
    <t>p2_0</t>
  </si>
  <si>
    <t>Flag_Col_Size</t>
  </si>
  <si>
    <t>Указывается наименование тарифа в случае утверждения нескольких тарифов._x000D_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</si>
  <si>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</si>
  <si>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</si>
  <si>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</si>
  <si>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</si>
  <si>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</si>
  <si>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</si>
  <si>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SCHEME</t>
  </si>
  <si>
    <t>Схема подключения теплопотребляющей установки 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</si>
  <si>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мощности_x000D_
Значение выбирается из перечня:_x000D_
   - без дифференциации_x000D_
   - к коллектору источника тепловой энергии_x000D_
   - к тепловой сети без дополнительного преобразования на тепловых пунктах, эксплуатируемых теплоснабжающей организацией_x000D_
   - к тепловой сети после тепловых пунктов (на тепловых пунктах), эксплуатируемых теплоснабжающей организацией_x000D_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</si>
  <si>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</si>
  <si>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</si>
  <si>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группам потребителей информация по ним указывается в отдельных строках.</t>
  </si>
  <si>
    <t>TN</t>
  </si>
  <si>
    <t>да</t>
  </si>
  <si>
    <t>В колонке «Параметр дифференциации тарифов» указывается вид теплоносителя._x000D_
Значение выбирается из перечня:_x000D_
   - вода;_x000D_
   - пар;_x000D_
   - отборный пар, 1.2 – 2.5 кг/см2;_x000D_
   - отборный пар, 2.5 – 7 кг/см2;_x000D_
   - отборный пар, 7 – 13 кг/см2;_x000D_
   - отборный пар, &gt; 13 кг/см2;_x000D_
   - острый и редуцированный пар;_x000D_
   - горячая вода в системе централизованного теплоснабжения на отопление;_x000D_
   - горячая вода в системе централизованного теплоснабжения на горячее водоснабжение;_x000D_
   - прочее._x000D_
При утверждении двухставочного тарифа колонка «Одноставочный тариф» не заполняется._x000D_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«ДД.ММ.ГГГГ»._x000D_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мощности._x000D_
В случае дифференциации тарифов по периодам действия тарифа информация по ним указывается в отдельных колонках._x000D_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</si>
  <si>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</si>
  <si>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</si>
  <si>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</si>
  <si>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Добавить источник для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</si>
  <si>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</si>
  <si>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</si>
  <si>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</si>
  <si>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</si>
  <si>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</si>
  <si>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</si>
  <si>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</si>
  <si>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</si>
  <si>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</si>
  <si>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</si>
  <si>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</si>
  <si>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</si>
  <si>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</si>
  <si>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</si>
  <si>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</si>
  <si>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</si>
  <si>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</si>
  <si>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</si>
  <si>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тариф,_x000D_
руб./Гкал</t>
  </si>
  <si>
    <t>Ставка за содержание тепловой мощности,_x000D_
тыс. руб./Гкал/ч/мес.</t>
  </si>
  <si>
    <t>Двухставочный тариф</t>
  </si>
  <si>
    <t>Период действия</t>
  </si>
  <si>
    <t>Срок действия</t>
  </si>
  <si>
    <t>ID_TER</t>
  </si>
  <si>
    <t>ID_CS</t>
  </si>
  <si>
    <t>ID_IST_TE</t>
  </si>
  <si>
    <t>NUM_NTAR</t>
  </si>
  <si>
    <t>NUM_TER</t>
  </si>
  <si>
    <t>NUM_CS</t>
  </si>
  <si>
    <t>NUM_IST_TE</t>
  </si>
  <si>
    <t>NUM_SCHEME</t>
  </si>
  <si>
    <t>NUM_GC</t>
  </si>
  <si>
    <t>NUM_TN</t>
  </si>
  <si>
    <t>ставка за тепловую энергию,_x000D_
руб./Гкал</t>
  </si>
  <si>
    <t>ставка за содержание тепловой мощности,_x000D_
тыс. руб./Гкал/ч/мес</t>
  </si>
  <si>
    <t>дата начала</t>
  </si>
  <si>
    <t>дата окончания</t>
  </si>
  <si>
    <t>pt_ter_2</t>
  </si>
  <si>
    <t>pt_cs_2</t>
  </si>
  <si>
    <t>pt_ist_te_2</t>
  </si>
  <si>
    <t>без дифференциации</t>
  </si>
  <si>
    <t>прочие</t>
  </si>
  <si>
    <t>вода</t>
  </si>
  <si>
    <t>нет</t>
  </si>
  <si>
    <t>Добавить наименование тарифа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</si>
</sst>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24">
    <font>
      <sz val="11"/>
      <color theme="1"/>
      <name val="Calibri"/>
      <family val="2"/>
      <scheme val="minor"/>
    </font>
    <font>
      <sz val="9"/>
      <name val="Tahoma"/>
      <family val="2"/>
      <charset val="204"/>
    </font>
    <font>
      <sz val="18"/>
      <name val="Tahoma"/>
      <family val="2"/>
      <charset val="204"/>
    </font>
    <font>
      <b/>
      <sz val="9"/>
      <color rgb="FF000080"/>
      <name val="Tahoma"/>
      <family val="2"/>
      <charset val="204"/>
    </font>
    <font>
      <u/>
      <sz val="9"/>
      <color rgb="FF333399"/>
      <name val="Tahoma"/>
      <family val="2"/>
      <charset val="204"/>
    </font>
    <font>
      <sz val="9"/>
      <color rgb="FF000080"/>
      <name val="Tahoma"/>
      <family val="2"/>
      <charset val="204"/>
    </font>
    <font>
      <b/>
      <u/>
      <sz val="9"/>
      <color rgb="FF000080"/>
      <name val="Tahoma"/>
      <family val="2"/>
      <charset val="204"/>
    </font>
    <font>
      <sz val="11"/>
      <name val="Webdings2"/>
    </font>
    <font>
      <sz val="11"/>
      <color rgb="FFBCBCBC"/>
      <name val="Wingdings 2"/>
      <family val="1"/>
      <charset val="2"/>
    </font>
    <font>
      <sz val="10"/>
      <name val="Tahoma"/>
      <family val="2"/>
      <charset val="204"/>
    </font>
    <font>
      <b/>
      <sz val="9"/>
      <name val="Tahoma"/>
      <family val="2"/>
      <charset val="204"/>
    </font>
    <font>
      <sz val="15"/>
      <name val="Tahoma"/>
      <family val="2"/>
      <charset val="204"/>
    </font>
    <font>
      <sz val="9"/>
      <color rgb="FFBCBCBC"/>
      <name val="Tahoma"/>
      <family val="2"/>
      <charset val="204"/>
    </font>
    <font>
      <sz val="1"/>
      <color theme="0"/>
      <name val="Tahoma"/>
      <family val="2"/>
      <charset val="204"/>
    </font>
    <font>
      <sz val="9"/>
      <color theme="0"/>
      <name val="Tahoma"/>
      <family val="2"/>
      <charset val="204"/>
    </font>
    <font>
      <sz val="8"/>
      <name val="Tahoma"/>
      <family val="2"/>
      <charset val="204"/>
    </font>
    <font>
      <sz val="11"/>
      <name val="Wingdings 2"/>
      <family val="1"/>
      <charset val="2"/>
    </font>
    <font>
      <sz val="1"/>
      <color theme="0"/>
      <name val="Webdings2"/>
    </font>
    <font>
      <b/>
      <sz val="1"/>
      <color theme="0"/>
      <name val="Tahoma"/>
      <family val="2"/>
      <charset val="204"/>
    </font>
    <font>
      <sz val="11"/>
      <color theme="0"/>
      <name val="Webdings2"/>
    </font>
    <font>
      <sz val="15"/>
      <color rgb="FF000000"/>
      <name val="Tahoma"/>
      <family val="2"/>
      <charset val="204"/>
    </font>
    <font>
      <sz val="1"/>
      <name val="Tahoma"/>
      <family val="2"/>
      <charset val="204"/>
    </font>
    <font>
      <sz val="1"/>
      <name val="Webdings2"/>
    </font>
    <font>
      <sz val="1"/>
      <color rgb="FFBCBCBC"/>
      <name val="Tahoma"/>
      <family val="2"/>
      <charset val="204"/>
    </font>
  </fonts>
  <fills count="8">
    <fill>
      <patternFill patternType="none"/>
    </fill>
    <fill>
      <patternFill patternType="gray125"/>
    </fill>
    <fill>
      <patternFill patternType="solid">
        <fgColor rgb="FFFFFFFF"/>
      </patternFill>
    </fill>
    <fill>
      <patternFill patternType="solid">
        <fgColor rgb="FFE3FAFD"/>
      </patternFill>
    </fill>
    <fill>
      <patternFill patternType="lightDown">
        <fgColor rgb="FFC0C0C0"/>
      </patternFill>
    </fill>
    <fill>
      <patternFill patternType="solid">
        <fgColor rgb="FFD7EAD3"/>
      </patternFill>
    </fill>
    <fill>
      <patternFill patternType="solid">
        <fgColor rgb="FFB7E4FF"/>
      </patternFill>
    </fill>
    <fill>
      <patternFill patternType="solid">
        <fgColor rgb="FFFFFFC0"/>
      </patternFill>
    </fill>
  </fills>
  <borders count="15">
    <border>
      <left/>
      <right/>
      <top/>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right/>
      <top/>
      <bottom style="thin">
        <color rgb="FFC0C0C0"/>
      </bottom>
      <diagonal/>
    </border>
    <border>
      <left/>
      <right style="thin">
        <color rgb="FFC0C0C0"/>
      </right>
      <top/>
      <bottom/>
      <diagonal/>
    </border>
  </borders>
  <cellStyleXfs count="1">
    <xf numFmtId="0" fontId="0" fillId="0" borderId="0"/>
  </cellStyleXfs>
  <cellXfs count="212">
    <xf numFmtId="0" fontId="0" fillId="0" borderId="0" xfId="0"/>
    <xf numFmtId="0" fontId="1" fillId="0" borderId="1" xfId="0" applyFont="1" applyBorder="1" applyAlignment="1">
      <alignment horizontal="left" vertical="top" wrapText="1" indent="1"/>
    </xf>
    <xf numFmtId="0" fontId="1" fillId="0" borderId="2" xfId="0" applyFont="1" applyBorder="1" applyAlignment="1">
      <alignment horizontal="left" vertical="top" wrapText="1" indent="1"/>
    </xf>
    <xf numFmtId="0" fontId="1" fillId="0" borderId="3" xfId="0" applyFont="1" applyBorder="1" applyAlignment="1">
      <alignment horizontal="left" vertical="top" wrapText="1" indent="1"/>
    </xf>
    <xf numFmtId="0" fontId="2" fillId="0" borderId="0" xfId="0" applyFont="1" applyAlignment="1">
      <alignment vertical="center" wrapText="1"/>
    </xf>
    <xf numFmtId="0" fontId="1" fillId="0" borderId="4" xfId="0" applyFont="1" applyBorder="1" applyAlignment="1">
      <alignment horizontal="left" vertical="center" wrapText="1" indent="1"/>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3" fillId="2" borderId="0" xfId="0" applyFont="1" applyFill="1" applyAlignment="1">
      <alignment horizontal="right" vertical="center"/>
    </xf>
    <xf numFmtId="0" fontId="1" fillId="2" borderId="0" xfId="0" applyFont="1" applyFill="1" applyAlignment="1">
      <alignment horizontal="right" vertical="center"/>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0" fillId="0" borderId="7" xfId="0" applyBorder="1" applyAlignment="1">
      <alignment horizontal="center" vertical="center" wrapText="1"/>
    </xf>
    <xf numFmtId="49" fontId="0" fillId="2" borderId="7" xfId="0" applyNumberFormat="1" applyFill="1" applyBorder="1" applyAlignment="1">
      <alignment horizontal="center" vertical="center" wrapText="1"/>
    </xf>
    <xf numFmtId="0" fontId="0" fillId="0" borderId="7" xfId="0" applyBorder="1" applyAlignment="1">
      <alignment horizontal="left" vertical="top" wrapText="1"/>
    </xf>
    <xf numFmtId="0" fontId="0" fillId="3" borderId="7" xfId="0" applyFill="1" applyBorder="1" applyAlignment="1" applyProtection="1">
      <alignment horizontal="left" vertical="center" wrapText="1"/>
      <protection locked="0"/>
    </xf>
    <xf numFmtId="49" fontId="4" fillId="3" borderId="7" xfId="0" applyNumberFormat="1" applyFont="1" applyFill="1" applyBorder="1" applyAlignment="1" applyProtection="1">
      <alignment horizontal="left" vertical="center" wrapText="1"/>
      <protection locked="0"/>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0" fillId="0" borderId="7" xfId="0" applyBorder="1" applyAlignment="1">
      <alignment horizontal="left" vertical="center" wrapText="1"/>
    </xf>
    <xf numFmtId="0" fontId="1" fillId="4" borderId="9" xfId="0" applyFont="1" applyFill="1" applyBorder="1" applyAlignment="1">
      <alignment vertical="center" wrapText="1"/>
    </xf>
    <xf numFmtId="49" fontId="5" fillId="4" borderId="10" xfId="0" applyNumberFormat="1" applyFont="1" applyFill="1" applyBorder="1" applyAlignment="1">
      <alignment horizontal="left" vertical="center"/>
    </xf>
    <xf numFmtId="49" fontId="5" fillId="4" borderId="10" xfId="0" applyNumberFormat="1" applyFont="1" applyFill="1" applyBorder="1" applyAlignment="1">
      <alignment horizontal="left" vertical="center" indent="2"/>
    </xf>
    <xf numFmtId="49" fontId="6" fillId="4" borderId="11" xfId="0" applyNumberFormat="1" applyFont="1" applyFill="1" applyBorder="1" applyAlignment="1">
      <alignment horizontal="center" vertical="top"/>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7" fillId="2" borderId="0" xfId="0" applyFont="1" applyFill="1" applyAlignment="1">
      <alignment vertical="center" wrapText="1"/>
    </xf>
    <xf numFmtId="0" fontId="1" fillId="2" borderId="0" xfId="0" applyFont="1" applyFill="1" applyAlignment="1">
      <alignment horizontal="right" vertical="center" wrapText="1"/>
    </xf>
    <xf numFmtId="0" fontId="8" fillId="2" borderId="0" xfId="0" applyFont="1" applyFill="1" applyAlignment="1">
      <alignment horizontal="center" vertical="center" wrapText="1"/>
    </xf>
    <xf numFmtId="0" fontId="1" fillId="0" borderId="12" xfId="0" applyFont="1" applyBorder="1" applyAlignment="1">
      <alignment vertical="center" wrapText="1"/>
    </xf>
    <xf numFmtId="49" fontId="5" fillId="0" borderId="12" xfId="0" applyNumberFormat="1" applyFont="1" applyBorder="1" applyAlignment="1">
      <alignment horizontal="left" vertical="center"/>
    </xf>
    <xf numFmtId="49" fontId="5" fillId="0" borderId="12" xfId="0" applyNumberFormat="1" applyFont="1" applyBorder="1" applyAlignment="1">
      <alignment horizontal="left" vertical="center" indent="2"/>
    </xf>
    <xf numFmtId="49" fontId="6" fillId="0" borderId="12" xfId="0" applyNumberFormat="1" applyFont="1" applyBorder="1" applyAlignment="1">
      <alignment horizontal="center" vertical="top"/>
    </xf>
    <xf numFmtId="0" fontId="1" fillId="0" borderId="12" xfId="0" applyFont="1" applyBorder="1" applyAlignment="1">
      <alignment horizontal="left" vertical="top" wrapText="1"/>
    </xf>
    <xf numFmtId="0" fontId="7" fillId="0" borderId="0" xfId="0" applyFont="1" applyAlignment="1">
      <alignment vertical="center"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vertical="center" wrapText="1"/>
    </xf>
    <xf numFmtId="0" fontId="1" fillId="0" borderId="10" xfId="0" applyFont="1" applyBorder="1" applyAlignment="1">
      <alignment horizontal="left" vertical="top" wrapText="1" indent="1"/>
    </xf>
    <xf numFmtId="0" fontId="9" fillId="0" borderId="0" xfId="0" applyFont="1" applyAlignment="1">
      <alignment vertical="center" wrapText="1"/>
    </xf>
    <xf numFmtId="0" fontId="10" fillId="2" borderId="0" xfId="0" applyFont="1" applyFill="1" applyAlignment="1">
      <alignment horizontal="center" vertical="center" wrapText="1"/>
    </xf>
    <xf numFmtId="0" fontId="0" fillId="2" borderId="9" xfId="0" applyFill="1" applyBorder="1" applyAlignment="1">
      <alignment horizontal="right" vertical="center" wrapText="1" indent="1"/>
    </xf>
    <xf numFmtId="164" fontId="1" fillId="5" borderId="7" xfId="0" applyNumberFormat="1" applyFont="1" applyFill="1" applyBorder="1" applyAlignment="1">
      <alignment horizontal="left" vertical="center" wrapText="1" indent="1"/>
    </xf>
    <xf numFmtId="0" fontId="11" fillId="0" borderId="0" xfId="0" applyFont="1" applyAlignment="1">
      <alignment vertical="center" wrapText="1"/>
    </xf>
    <xf numFmtId="0" fontId="1" fillId="5" borderId="7" xfId="0" applyFont="1" applyFill="1" applyBorder="1" applyAlignment="1">
      <alignment horizontal="left" vertical="center" wrapText="1" indent="1"/>
    </xf>
    <xf numFmtId="0" fontId="1" fillId="2" borderId="2" xfId="0" applyFont="1" applyFill="1" applyBorder="1" applyAlignment="1">
      <alignment horizontal="center" vertical="center" wrapText="1"/>
    </xf>
    <xf numFmtId="0" fontId="0" fillId="0" borderId="2" xfId="0"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49" fontId="12" fillId="2" borderId="0" xfId="0" applyNumberFormat="1" applyFont="1" applyFill="1" applyAlignment="1">
      <alignment horizontal="center" vertical="center" wrapText="1"/>
    </xf>
    <xf numFmtId="49" fontId="12" fillId="2" borderId="12" xfId="0" applyNumberFormat="1" applyFont="1" applyFill="1" applyBorder="1" applyAlignment="1">
      <alignment horizontal="center" vertical="center" wrapText="1"/>
    </xf>
    <xf numFmtId="49" fontId="0" fillId="2" borderId="2" xfId="0" applyNumberFormat="1" applyFill="1" applyBorder="1" applyAlignment="1">
      <alignment horizontal="center"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7" fillId="2" borderId="0" xfId="0" applyFont="1" applyFill="1" applyAlignment="1">
      <alignment horizontal="center" vertical="top" wrapText="1"/>
    </xf>
    <xf numFmtId="49" fontId="0" fillId="2" borderId="7" xfId="0" applyNumberFormat="1" applyFill="1" applyBorder="1" applyAlignment="1">
      <alignment horizontal="center" vertical="center" wrapText="1"/>
    </xf>
    <xf numFmtId="0" fontId="0" fillId="5" borderId="9" xfId="0" applyFill="1" applyBorder="1" applyAlignment="1">
      <alignment horizontal="left" vertical="center" wrapText="1" indent="1"/>
    </xf>
    <xf numFmtId="0" fontId="0" fillId="5" borderId="7" xfId="0" applyFill="1" applyBorder="1" applyAlignment="1">
      <alignment horizontal="center" vertical="center" wrapText="1"/>
    </xf>
    <xf numFmtId="0" fontId="0" fillId="0" borderId="11" xfId="0" applyBorder="1" applyAlignment="1">
      <alignment horizontal="center" vertical="center" wrapText="1"/>
    </xf>
    <xf numFmtId="164" fontId="0" fillId="3" borderId="11" xfId="0" applyNumberFormat="1" applyFill="1" applyBorder="1" applyAlignment="1" applyProtection="1">
      <alignment horizontal="left" vertical="center" wrapText="1"/>
      <protection locked="0"/>
    </xf>
    <xf numFmtId="164" fontId="0" fillId="3" borderId="9" xfId="0" applyNumberFormat="1" applyFill="1" applyBorder="1" applyAlignment="1" applyProtection="1">
      <alignment horizontal="left" vertical="center" wrapText="1"/>
      <protection locked="0"/>
    </xf>
    <xf numFmtId="0" fontId="1" fillId="6" borderId="7" xfId="0" applyFont="1" applyFill="1" applyBorder="1" applyAlignment="1">
      <alignment horizontal="left" vertical="center" wrapText="1"/>
    </xf>
    <xf numFmtId="49" fontId="5" fillId="4" borderId="13" xfId="0" applyNumberFormat="1" applyFont="1" applyFill="1" applyBorder="1" applyAlignment="1">
      <alignment horizontal="left" vertical="center"/>
    </xf>
    <xf numFmtId="0" fontId="0" fillId="5" borderId="7" xfId="0" applyFill="1" applyBorder="1" applyAlignment="1">
      <alignment horizontal="left" vertical="center" wrapText="1" indent="1"/>
    </xf>
    <xf numFmtId="49" fontId="5" fillId="4" borderId="13" xfId="0" applyNumberFormat="1" applyFont="1" applyFill="1" applyBorder="1" applyAlignment="1">
      <alignment horizontal="left" vertical="center" indent="2"/>
    </xf>
    <xf numFmtId="0" fontId="7" fillId="2" borderId="14" xfId="0" applyFont="1" applyFill="1" applyBorder="1" applyAlignment="1">
      <alignment horizontal="center" vertical="top" wrapText="1"/>
    </xf>
    <xf numFmtId="49" fontId="0" fillId="2" borderId="5" xfId="0" applyNumberFormat="1" applyFill="1" applyBorder="1" applyAlignment="1">
      <alignment horizontal="center" vertical="center" wrapText="1"/>
    </xf>
    <xf numFmtId="0" fontId="0" fillId="5" borderId="5" xfId="0" applyFill="1" applyBorder="1" applyAlignment="1">
      <alignment horizontal="left" vertical="center" wrapText="1" indent="1"/>
    </xf>
    <xf numFmtId="0" fontId="1" fillId="0" borderId="7" xfId="0" applyFont="1" applyBorder="1" applyAlignment="1">
      <alignment vertical="top" wrapText="1"/>
    </xf>
    <xf numFmtId="49" fontId="0" fillId="2" borderId="9" xfId="0" applyNumberFormat="1" applyFill="1" applyBorder="1" applyAlignment="1">
      <alignment horizontal="center" vertical="center" wrapText="1"/>
    </xf>
    <xf numFmtId="49" fontId="4" fillId="7" borderId="7" xfId="0" applyNumberFormat="1" applyFont="1" applyFill="1" applyBorder="1" applyAlignment="1" applyProtection="1">
      <alignment horizontal="left" vertical="center" wrapText="1"/>
      <protection locked="0"/>
    </xf>
    <xf numFmtId="0" fontId="1" fillId="0" borderId="7" xfId="0" applyFont="1" applyBorder="1" applyAlignment="1">
      <alignment vertical="center" wrapText="1"/>
    </xf>
    <xf numFmtId="4" fontId="0" fillId="3" borderId="7" xfId="0" applyNumberFormat="1" applyFill="1" applyBorder="1" applyAlignment="1" applyProtection="1">
      <alignment horizontal="right" vertical="center" wrapText="1"/>
      <protection locked="0"/>
    </xf>
    <xf numFmtId="0" fontId="1" fillId="0" borderId="2" xfId="0" applyFont="1" applyBorder="1" applyAlignment="1">
      <alignmen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13" fillId="0" borderId="0" xfId="0" applyFont="1" applyAlignment="1">
      <alignment vertical="center" wrapText="1"/>
    </xf>
    <xf numFmtId="0" fontId="13" fillId="0" borderId="0" xfId="0" applyFont="1" applyAlignment="1">
      <alignment vertical="center"/>
    </xf>
    <xf numFmtId="0" fontId="1" fillId="0" borderId="0" xfId="0" applyFont="1" applyAlignment="1">
      <alignment horizontal="left" vertical="center" wrapText="1" indent="1"/>
    </xf>
    <xf numFmtId="0" fontId="1" fillId="0" borderId="0" xfId="0" applyFont="1" applyAlignment="1">
      <alignment horizontal="left" vertical="center" wrapText="1" indent="2"/>
    </xf>
    <xf numFmtId="49" fontId="1" fillId="0" borderId="0" xfId="0" applyNumberFormat="1" applyFont="1" applyAlignment="1">
      <alignment vertical="top"/>
    </xf>
    <xf numFmtId="0" fontId="1" fillId="0" borderId="8" xfId="0" applyFont="1" applyBorder="1" applyAlignment="1">
      <alignment vertical="center" wrapText="1"/>
    </xf>
    <xf numFmtId="0" fontId="0" fillId="0" borderId="8" xfId="0" applyBorder="1" applyAlignment="1">
      <alignment horizontal="center" vertical="center" wrapText="1"/>
    </xf>
    <xf numFmtId="49" fontId="0" fillId="0" borderId="0" xfId="0" applyNumberFormat="1" applyAlignment="1">
      <alignment vertical="top"/>
    </xf>
    <xf numFmtId="49" fontId="1" fillId="0" borderId="12" xfId="0" applyNumberFormat="1" applyFont="1" applyBorder="1" applyAlignment="1">
      <alignment vertical="top"/>
    </xf>
    <xf numFmtId="49" fontId="13" fillId="0" borderId="0" xfId="0" applyNumberFormat="1" applyFont="1" applyAlignment="1">
      <alignment vertical="top"/>
    </xf>
    <xf numFmtId="0" fontId="9" fillId="0" borderId="0" xfId="0" applyFont="1" applyAlignment="1">
      <alignment horizontal="right" vertical="top" wrapText="1"/>
    </xf>
    <xf numFmtId="0" fontId="14" fillId="0" borderId="0" xfId="0" applyFont="1" applyAlignment="1">
      <alignment vertical="center" wrapText="1"/>
    </xf>
    <xf numFmtId="0" fontId="14" fillId="0" borderId="0" xfId="0" applyFont="1" applyAlignment="1">
      <alignment horizontal="center" vertical="center" wrapText="1"/>
    </xf>
    <xf numFmtId="49" fontId="14" fillId="0" borderId="0" xfId="0" applyNumberFormat="1" applyFont="1" applyAlignment="1">
      <alignment vertical="center" wrapText="1"/>
    </xf>
    <xf numFmtId="49" fontId="1" fillId="0" borderId="0" xfId="0" applyNumberFormat="1" applyFont="1" applyAlignment="1">
      <alignment vertical="center" wrapText="1"/>
    </xf>
    <xf numFmtId="0" fontId="1" fillId="0" borderId="0" xfId="0" applyFont="1" applyAlignment="1">
      <alignment horizontal="left" vertical="center" wrapText="1"/>
    </xf>
    <xf numFmtId="0" fontId="14" fillId="0" borderId="0" xfId="0" applyFont="1" applyAlignment="1">
      <alignment horizontal="left" vertical="center" indent="1"/>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49" fontId="1" fillId="0" borderId="14" xfId="0" applyNumberFormat="1" applyFont="1" applyBorder="1" applyAlignment="1">
      <alignment vertical="top"/>
    </xf>
    <xf numFmtId="0" fontId="1" fillId="2" borderId="7" xfId="0" applyFont="1" applyFill="1" applyBorder="1" applyAlignment="1">
      <alignment horizontal="left" vertical="center" wrapText="1"/>
    </xf>
    <xf numFmtId="0" fontId="1" fillId="0" borderId="7" xfId="0" applyFont="1" applyBorder="1" applyAlignment="1">
      <alignment horizontal="left" vertical="center" wrapText="1" indent="6"/>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5" fillId="0" borderId="7" xfId="0" applyFont="1" applyBorder="1" applyAlignment="1">
      <alignment vertical="top" wrapText="1"/>
    </xf>
    <xf numFmtId="0" fontId="14" fillId="0" borderId="9" xfId="0" applyFont="1" applyBorder="1" applyAlignment="1">
      <alignment horizontal="center" vertical="center"/>
    </xf>
    <xf numFmtId="0" fontId="1" fillId="0" borderId="0" xfId="0" applyFont="1" applyAlignment="1">
      <alignment horizontal="center" vertical="center" wrapText="1"/>
    </xf>
    <xf numFmtId="0" fontId="16" fillId="2" borderId="0" xfId="0" applyFont="1" applyFill="1" applyAlignment="1">
      <alignment horizontal="center" vertical="center" wrapText="1"/>
    </xf>
    <xf numFmtId="0" fontId="1" fillId="0" borderId="14" xfId="0" applyFont="1" applyBorder="1" applyAlignment="1">
      <alignment vertical="center" wrapText="1"/>
    </xf>
    <xf numFmtId="0" fontId="1" fillId="2" borderId="7" xfId="0" applyFont="1" applyFill="1" applyBorder="1" applyAlignment="1">
      <alignment horizontal="left" vertical="center" wrapText="1" indent="1"/>
    </xf>
    <xf numFmtId="0" fontId="8" fillId="0" borderId="0" xfId="0" applyFont="1" applyAlignment="1">
      <alignment vertical="center" wrapText="1"/>
    </xf>
    <xf numFmtId="0" fontId="1" fillId="2" borderId="7" xfId="0" applyFont="1" applyFill="1" applyBorder="1" applyAlignment="1">
      <alignment horizontal="left" vertical="center" wrapText="1" indent="2"/>
    </xf>
    <xf numFmtId="0" fontId="1" fillId="2" borderId="7" xfId="0" applyFont="1" applyFill="1" applyBorder="1" applyAlignment="1">
      <alignment horizontal="left" vertical="center" wrapText="1" indent="3"/>
    </xf>
    <xf numFmtId="0" fontId="14"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1" fillId="2" borderId="7" xfId="0" applyFont="1" applyFill="1" applyBorder="1" applyAlignment="1">
      <alignment horizontal="left" vertical="center" wrapText="1" indent="4"/>
    </xf>
    <xf numFmtId="0" fontId="1" fillId="6" borderId="9" xfId="0" applyFont="1" applyFill="1" applyBorder="1" applyAlignment="1">
      <alignment horizontal="left" vertical="center" wrapText="1"/>
    </xf>
    <xf numFmtId="0" fontId="1" fillId="6" borderId="10"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14" fillId="0" borderId="9" xfId="0" applyFont="1" applyBorder="1" applyAlignment="1">
      <alignment horizontal="center" vertical="center" wrapText="1"/>
    </xf>
    <xf numFmtId="0" fontId="13" fillId="0" borderId="14" xfId="0" applyFont="1" applyBorder="1" applyAlignment="1">
      <alignment vertical="center" wrapText="1"/>
    </xf>
    <xf numFmtId="0" fontId="1" fillId="2" borderId="7" xfId="0" applyFont="1" applyFill="1" applyBorder="1" applyAlignment="1">
      <alignment horizontal="left" vertical="center" wrapText="1" indent="5"/>
    </xf>
    <xf numFmtId="0" fontId="1" fillId="6" borderId="7" xfId="0" applyFont="1" applyFill="1" applyBorder="1" applyAlignment="1">
      <alignment horizontal="left" vertical="center" wrapText="1" indent="6"/>
    </xf>
    <xf numFmtId="4" fontId="1" fillId="7" borderId="7" xfId="0" applyNumberFormat="1" applyFont="1" applyFill="1" applyBorder="1" applyAlignment="1" applyProtection="1">
      <alignment horizontal="right" vertical="center" wrapText="1"/>
      <protection locked="0"/>
    </xf>
    <xf numFmtId="4" fontId="1" fillId="0" borderId="7" xfId="0" applyNumberFormat="1" applyFont="1" applyBorder="1" applyAlignment="1">
      <alignment horizontal="right" vertical="center" wrapText="1"/>
    </xf>
    <xf numFmtId="165" fontId="1" fillId="7" borderId="7" xfId="0" applyNumberFormat="1" applyFont="1" applyFill="1" applyBorder="1" applyAlignment="1" applyProtection="1">
      <alignment horizontal="right" vertical="center" wrapText="1"/>
      <protection locked="0"/>
    </xf>
    <xf numFmtId="164" fontId="0" fillId="3" borderId="7" xfId="0" applyNumberFormat="1" applyFill="1" applyBorder="1" applyAlignment="1" applyProtection="1">
      <alignment horizontal="center" vertical="center" wrapText="1"/>
      <protection locked="0"/>
    </xf>
    <xf numFmtId="49" fontId="1" fillId="6" borderId="7" xfId="0" applyNumberFormat="1" applyFont="1" applyFill="1" applyBorder="1" applyAlignment="1">
      <alignment horizontal="center" vertical="center" wrapText="1"/>
    </xf>
    <xf numFmtId="0" fontId="15" fillId="0" borderId="2" xfId="0" applyFont="1" applyBorder="1" applyAlignment="1">
      <alignment horizontal="left" vertical="top" wrapText="1"/>
    </xf>
    <xf numFmtId="49" fontId="1" fillId="0" borderId="7" xfId="0" applyNumberFormat="1" applyFont="1" applyBorder="1" applyAlignment="1">
      <alignment horizontal="left" vertical="center" wrapText="1"/>
    </xf>
    <xf numFmtId="4" fontId="13" fillId="0" borderId="7" xfId="0" applyNumberFormat="1" applyFont="1" applyBorder="1" applyAlignment="1">
      <alignment horizontal="center" vertical="center" wrapText="1"/>
    </xf>
    <xf numFmtId="49" fontId="0" fillId="3" borderId="7" xfId="0" applyNumberFormat="1" applyFill="1" applyBorder="1" applyAlignment="1" applyProtection="1">
      <alignment horizontal="center" vertical="center" wrapText="1"/>
      <protection locked="0"/>
    </xf>
    <xf numFmtId="0" fontId="15" fillId="0" borderId="8" xfId="0" applyFont="1" applyBorder="1" applyAlignment="1">
      <alignment horizontal="left" vertical="top" wrapText="1"/>
    </xf>
    <xf numFmtId="49" fontId="3" fillId="4" borderId="9" xfId="0" applyNumberFormat="1" applyFont="1" applyFill="1" applyBorder="1" applyAlignment="1">
      <alignment horizontal="left" vertical="center"/>
    </xf>
    <xf numFmtId="49" fontId="5" fillId="4" borderId="10" xfId="0" applyNumberFormat="1" applyFont="1" applyFill="1" applyBorder="1" applyAlignment="1">
      <alignment horizontal="left" vertical="center" indent="6"/>
    </xf>
    <xf numFmtId="49" fontId="1" fillId="4" borderId="10"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0" fontId="15" fillId="0" borderId="5" xfId="0" applyFont="1" applyBorder="1" applyAlignment="1">
      <alignment horizontal="left" vertical="top" wrapText="1"/>
    </xf>
    <xf numFmtId="49" fontId="5" fillId="4" borderId="10" xfId="0" applyNumberFormat="1" applyFont="1" applyFill="1" applyBorder="1" applyAlignment="1">
      <alignment horizontal="left" vertical="center" indent="5"/>
    </xf>
    <xf numFmtId="49" fontId="0" fillId="4" borderId="10" xfId="0" applyNumberFormat="1" applyFill="1" applyBorder="1" applyAlignment="1">
      <alignment horizontal="center" vertical="center" wrapText="1"/>
    </xf>
    <xf numFmtId="49" fontId="0" fillId="4" borderId="11" xfId="0" applyNumberFormat="1" applyFill="1" applyBorder="1" applyAlignment="1">
      <alignment horizontal="center" vertical="center" wrapText="1"/>
    </xf>
    <xf numFmtId="49" fontId="7" fillId="0" borderId="0" xfId="0" applyNumberFormat="1" applyFont="1" applyAlignment="1">
      <alignment vertical="top"/>
    </xf>
    <xf numFmtId="49" fontId="5" fillId="4" borderId="10" xfId="0" applyNumberFormat="1" applyFont="1" applyFill="1" applyBorder="1" applyAlignment="1">
      <alignment horizontal="left" vertical="center" indent="4"/>
    </xf>
    <xf numFmtId="0" fontId="13" fillId="0" borderId="0" xfId="0" applyFont="1" applyAlignment="1">
      <alignment horizontal="left" vertical="center" indent="1"/>
    </xf>
    <xf numFmtId="0" fontId="13" fillId="0" borderId="0" xfId="0" applyFont="1" applyAlignment="1">
      <alignment horizontal="center" vertical="center"/>
    </xf>
    <xf numFmtId="0" fontId="13" fillId="0" borderId="0" xfId="0" applyFont="1" applyAlignment="1">
      <alignment horizontal="left" vertical="center" wrapText="1"/>
    </xf>
    <xf numFmtId="49" fontId="17" fillId="0" borderId="0" xfId="0" applyNumberFormat="1" applyFont="1" applyAlignment="1">
      <alignment vertical="top"/>
    </xf>
    <xf numFmtId="49" fontId="18" fillId="0" borderId="12" xfId="0" applyNumberFormat="1" applyFont="1" applyBorder="1" applyAlignment="1">
      <alignment horizontal="left" vertical="center"/>
    </xf>
    <xf numFmtId="49" fontId="13" fillId="0" borderId="12" xfId="0" applyNumberFormat="1" applyFont="1" applyBorder="1" applyAlignment="1">
      <alignment horizontal="left" vertical="center" indent="3"/>
    </xf>
    <xf numFmtId="49" fontId="13" fillId="0" borderId="12" xfId="0" applyNumberFormat="1" applyFont="1" applyBorder="1" applyAlignment="1">
      <alignment horizontal="center" vertical="center" wrapText="1"/>
    </xf>
    <xf numFmtId="49" fontId="13" fillId="0" borderId="0" xfId="0" applyNumberFormat="1" applyFont="1" applyAlignment="1">
      <alignment horizontal="left" vertical="center"/>
    </xf>
    <xf numFmtId="49" fontId="18" fillId="0" borderId="0" xfId="0" applyNumberFormat="1" applyFont="1" applyAlignment="1">
      <alignment horizontal="left" vertical="center"/>
    </xf>
    <xf numFmtId="49" fontId="13" fillId="0" borderId="0" xfId="0" applyNumberFormat="1" applyFont="1" applyAlignment="1">
      <alignment horizontal="left" vertical="center" indent="2"/>
    </xf>
    <xf numFmtId="49" fontId="13" fillId="0" borderId="0" xfId="0" applyNumberFormat="1" applyFont="1" applyAlignment="1">
      <alignment horizontal="center" vertical="center" wrapText="1"/>
    </xf>
    <xf numFmtId="49" fontId="13" fillId="0" borderId="0" xfId="0" applyNumberFormat="1" applyFont="1" applyAlignment="1">
      <alignment horizontal="left" vertical="center" indent="1"/>
    </xf>
    <xf numFmtId="4" fontId="14" fillId="0" borderId="7" xfId="0" applyNumberFormat="1" applyFont="1" applyBorder="1" applyAlignment="1">
      <alignment horizontal="right" vertical="center" wrapText="1"/>
    </xf>
    <xf numFmtId="165" fontId="14" fillId="0" borderId="7" xfId="0" applyNumberFormat="1" applyFont="1" applyBorder="1" applyAlignment="1">
      <alignment horizontal="right" vertical="center" wrapText="1"/>
    </xf>
    <xf numFmtId="164" fontId="14" fillId="0" borderId="7"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7" xfId="0" applyNumberFormat="1" applyFont="1" applyBorder="1" applyAlignment="1">
      <alignment vertical="center" wrapText="1"/>
    </xf>
    <xf numFmtId="0" fontId="19" fillId="0" borderId="0" xfId="0" applyFont="1" applyAlignment="1">
      <alignment vertical="center" wrapText="1"/>
    </xf>
    <xf numFmtId="0" fontId="14" fillId="0" borderId="0" xfId="0" applyFont="1" applyAlignment="1">
      <alignment vertical="center"/>
    </xf>
    <xf numFmtId="0" fontId="1" fillId="2" borderId="0" xfId="0" applyFont="1" applyFill="1" applyAlignment="1">
      <alignment horizontal="left" vertical="center" wrapText="1"/>
    </xf>
    <xf numFmtId="0" fontId="1" fillId="0" borderId="12" xfId="0" applyFont="1" applyBorder="1" applyAlignment="1">
      <alignment horizontal="left" vertical="top" wrapText="1" indent="1"/>
    </xf>
    <xf numFmtId="0" fontId="1" fillId="0" borderId="13" xfId="0" applyFont="1" applyBorder="1" applyAlignment="1">
      <alignment horizontal="left" vertical="center" wrapText="1" indent="1"/>
    </xf>
    <xf numFmtId="0" fontId="0" fillId="0" borderId="0" xfId="0" applyAlignment="1">
      <alignment vertical="center"/>
    </xf>
    <xf numFmtId="0" fontId="0" fillId="2" borderId="7" xfId="0" applyFill="1" applyBorder="1" applyAlignment="1">
      <alignment horizontal="right" vertical="center" wrapText="1" indent="1"/>
    </xf>
    <xf numFmtId="0" fontId="0" fillId="0" borderId="10" xfId="0" applyBorder="1" applyAlignment="1">
      <alignment vertical="center"/>
    </xf>
    <xf numFmtId="0" fontId="20" fillId="0" borderId="0" xfId="0" applyFont="1" applyAlignment="1">
      <alignment vertical="center"/>
    </xf>
    <xf numFmtId="0" fontId="1" fillId="0" borderId="0" xfId="0" applyFont="1" applyAlignment="1">
      <alignment horizontal="right" vertical="center" wrapText="1"/>
    </xf>
    <xf numFmtId="0" fontId="1" fillId="2" borderId="13" xfId="0" applyFont="1" applyFill="1" applyBorder="1" applyAlignment="1">
      <alignment vertical="center" wrapText="1"/>
    </xf>
    <xf numFmtId="0" fontId="8"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2" borderId="7" xfId="0" applyFont="1" applyFill="1" applyBorder="1" applyAlignment="1">
      <alignment horizontal="left" vertical="center" wrapText="1"/>
    </xf>
    <xf numFmtId="0" fontId="1" fillId="0" borderId="2" xfId="0" applyFont="1" applyBorder="1" applyAlignment="1">
      <alignment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49" fontId="5" fillId="4" borderId="2" xfId="0" applyNumberFormat="1" applyFont="1" applyFill="1" applyBorder="1" applyAlignment="1">
      <alignment horizontal="center" vertical="center" textRotation="90" wrapText="1"/>
    </xf>
    <xf numFmtId="0" fontId="1"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2" borderId="8" xfId="0" applyFont="1" applyFill="1" applyBorder="1" applyAlignment="1">
      <alignment horizontal="center" vertical="center" wrapText="1"/>
    </xf>
    <xf numFmtId="49" fontId="5" fillId="4" borderId="8" xfId="0" applyNumberFormat="1" applyFont="1" applyFill="1" applyBorder="1" applyAlignment="1">
      <alignment horizontal="center" vertical="center" textRotation="90" wrapText="1"/>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4" fillId="0" borderId="5" xfId="0" applyFont="1" applyBorder="1" applyAlignment="1">
      <alignment horizontal="center" vertical="center" wrapText="1"/>
    </xf>
    <xf numFmtId="49" fontId="5" fillId="4" borderId="5" xfId="0" applyNumberFormat="1" applyFont="1" applyFill="1" applyBorder="1" applyAlignment="1">
      <alignment horizontal="center" vertical="center" textRotation="90" wrapText="1"/>
    </xf>
    <xf numFmtId="49" fontId="21" fillId="0" borderId="0" xfId="0" applyNumberFormat="1" applyFont="1" applyAlignment="1">
      <alignment vertical="center" wrapText="1"/>
    </xf>
    <xf numFmtId="0" fontId="22" fillId="2" borderId="0" xfId="0" applyFont="1" applyFill="1" applyAlignment="1">
      <alignment vertical="center" wrapText="1"/>
    </xf>
    <xf numFmtId="0" fontId="17" fillId="2" borderId="0" xfId="0" applyFont="1" applyFill="1" applyAlignment="1">
      <alignment vertical="center" wrapText="1"/>
    </xf>
    <xf numFmtId="49" fontId="23" fillId="2" borderId="12" xfId="0" applyNumberFormat="1" applyFont="1" applyFill="1" applyBorder="1" applyAlignment="1">
      <alignment horizontal="left" vertical="center" wrapText="1"/>
    </xf>
    <xf numFmtId="49" fontId="23" fillId="2" borderId="12"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1" fillId="0" borderId="0" xfId="0" applyFont="1" applyAlignment="1">
      <alignment vertical="center" wrapText="1"/>
    </xf>
    <xf numFmtId="164" fontId="0" fillId="3" borderId="2" xfId="0" applyNumberFormat="1" applyFill="1" applyBorder="1" applyAlignment="1" applyProtection="1">
      <alignment horizontal="center" vertical="center" wrapText="1"/>
      <protection locked="0"/>
    </xf>
    <xf numFmtId="4" fontId="1" fillId="0" borderId="2" xfId="0" applyNumberFormat="1" applyFont="1" applyBorder="1" applyAlignment="1">
      <alignment horizontal="right" vertical="center" wrapText="1"/>
    </xf>
    <xf numFmtId="49" fontId="0" fillId="3" borderId="5" xfId="0" applyNumberFormat="1" applyFill="1" applyBorder="1" applyAlignment="1" applyProtection="1">
      <alignment horizontal="center" vertical="center" wrapText="1"/>
      <protection locked="0"/>
    </xf>
    <xf numFmtId="4" fontId="1" fillId="0" borderId="5" xfId="0" applyNumberFormat="1" applyFont="1" applyBorder="1" applyAlignment="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1</xdr:row>
      <xdr:rowOff>247650</xdr:rowOff>
    </xdr:to>
    <xdr:pic>
      <xdr:nvPicPr>
        <xdr:cNvPr id="4" name="UNFREEZE_PANES" descr="update_org.png" hidden="1">
          <a:extLst>
            <a:ext uri="{FF2B5EF4-FFF2-40B4-BE49-F238E27FC236}">
              <a16:creationId xmlns:a16="http://schemas.microsoft.com/office/drawing/2014/main" id="{1EE07A5F-93D7-4972-83BF-F97AA594AC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247650"/>
        </a:xfrm>
        <a:prstGeom prst="rect">
          <a:avLst/>
        </a:prstGeom>
        <a:ln w="0">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0</xdr:colOff>
      <xdr:row>13</xdr:row>
      <xdr:rowOff>171450</xdr:rowOff>
    </xdr:to>
    <xdr:pic>
      <xdr:nvPicPr>
        <xdr:cNvPr id="4" name="UNFREEZE_PANES" descr="update_org.png" hidden="1">
          <a:extLst>
            <a:ext uri="{FF2B5EF4-FFF2-40B4-BE49-F238E27FC236}">
              <a16:creationId xmlns:a16="http://schemas.microsoft.com/office/drawing/2014/main" id="{573B6164-5747-4854-AE49-CF1B0D4E67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110.OPEN.INFO.REQUEST.HEAT.EIAS(v1.1.1)%20%20&#1087;&#1077;&#1088;&#1077;&#1076;&#1072;&#1095;&#1072;%20&#1090;&#1101;%202024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Показатели ОТЭП"/>
      <sheetName val="Стандарты качества"/>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45468</v>
          </cell>
        </row>
        <row r="22">
          <cell r="F22" t="str">
            <v>6584</v>
          </cell>
        </row>
        <row r="31">
          <cell r="F31" t="str">
            <v>СГ МУП "Городские тепловые сети"</v>
          </cell>
        </row>
      </sheetData>
      <sheetData sheetId="2"/>
      <sheetData sheetId="3"/>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J18" t="str">
            <v>Услуги по передаче тепловой энергии</v>
          </cell>
          <cell r="AK18" t="str">
            <v>без дифференциации</v>
          </cell>
          <cell r="AL18" t="str">
            <v>без дифференциации</v>
          </cell>
          <cell r="AM18" t="str">
            <v>без дифференциации</v>
          </cell>
          <cell r="AN18">
            <v>1</v>
          </cell>
          <cell r="AO18" t="str">
            <v>1.1</v>
          </cell>
          <cell r="AP18" t="str">
            <v>1.1.1</v>
          </cell>
          <cell r="AQ18" t="str">
            <v>1.1.1.1</v>
          </cell>
        </row>
        <row r="23">
          <cell r="AC23" t="str">
            <v/>
          </cell>
          <cell r="AD23" t="str">
            <v/>
          </cell>
          <cell r="AE23" t="str">
            <v/>
          </cell>
          <cell r="AF23" t="str">
            <v/>
          </cell>
          <cell r="AG23" t="str">
            <v/>
          </cell>
          <cell r="AH23" t="str">
            <v/>
          </cell>
          <cell r="AJ23" t="str">
            <v/>
          </cell>
          <cell r="AK23" t="str">
            <v/>
          </cell>
          <cell r="AL23" t="str">
            <v/>
          </cell>
          <cell r="AM23" t="str">
            <v/>
          </cell>
          <cell r="AN23" t="str">
            <v/>
          </cell>
          <cell r="AO23" t="str">
            <v/>
          </cell>
          <cell r="AP23" t="str">
            <v/>
          </cell>
          <cell r="AQ23" t="str">
            <v/>
          </cell>
        </row>
        <row r="28">
          <cell r="AC28" t="str">
            <v>pIns_PT_VTAR_C</v>
          </cell>
          <cell r="AD28" t="str">
            <v>pt_ntar_3</v>
          </cell>
          <cell r="AE28" t="str">
            <v>pt_ter_3</v>
          </cell>
          <cell r="AF28" t="str">
            <v>pt_cs_3</v>
          </cell>
          <cell r="AG28" t="str">
            <v>pt_ist_te_3</v>
          </cell>
          <cell r="AH28" t="str">
            <v>Тарифы на теплоноситель, поставляемый теплоснабжающими организациями потребителям, другим теплоснабжающим организациям</v>
          </cell>
          <cell r="AJ28" t="str">
            <v/>
          </cell>
          <cell r="AK28" t="str">
            <v/>
          </cell>
          <cell r="AL28" t="str">
            <v/>
          </cell>
          <cell r="AM28" t="str">
            <v/>
          </cell>
          <cell r="AN28">
            <v>0</v>
          </cell>
          <cell r="AO28" t="str">
            <v>.</v>
          </cell>
          <cell r="AP28" t="str">
            <v>..</v>
          </cell>
          <cell r="AQ28" t="str">
            <v>...</v>
          </cell>
        </row>
        <row r="33">
          <cell r="AC33" t="str">
            <v>pIns_PT_VTAR_D</v>
          </cell>
          <cell r="AD33" t="str">
            <v>pt_ntar_4</v>
          </cell>
          <cell r="AE33" t="str">
            <v>pt_ter_4</v>
          </cell>
          <cell r="AF33" t="str">
            <v>pt_cs_4</v>
          </cell>
          <cell r="AG33" t="str">
            <v>pt_ist_te_4</v>
          </cell>
          <cell r="AH33"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33" t="str">
            <v/>
          </cell>
          <cell r="AK33" t="str">
            <v/>
          </cell>
          <cell r="AL33" t="str">
            <v/>
          </cell>
          <cell r="AM33" t="str">
            <v/>
          </cell>
          <cell r="AN33">
            <v>0</v>
          </cell>
          <cell r="AO33" t="str">
            <v>.</v>
          </cell>
          <cell r="AP33" t="str">
            <v>..</v>
          </cell>
          <cell r="AQ33" t="str">
            <v>...</v>
          </cell>
        </row>
        <row r="38">
          <cell r="AC38" t="str">
            <v>pIns_PT_VTAR_E1</v>
          </cell>
          <cell r="AD38" t="str">
            <v>pt_ntar_5</v>
          </cell>
          <cell r="AE38" t="str">
            <v>pt_ter_5</v>
          </cell>
          <cell r="AF38" t="str">
            <v>pt_cs_5</v>
          </cell>
          <cell r="AG38" t="str">
            <v>pt_ist_te_5</v>
          </cell>
          <cell r="AH38" t="str">
            <v>Тарифы на услуги по передаче тепловой энергии</v>
          </cell>
          <cell r="AJ38" t="str">
            <v/>
          </cell>
          <cell r="AK38" t="str">
            <v/>
          </cell>
          <cell r="AL38" t="str">
            <v/>
          </cell>
          <cell r="AM38" t="str">
            <v/>
          </cell>
          <cell r="AN38">
            <v>0</v>
          </cell>
          <cell r="AO38" t="str">
            <v>.</v>
          </cell>
          <cell r="AP38" t="str">
            <v>..</v>
          </cell>
          <cell r="AQ38" t="str">
            <v>...</v>
          </cell>
        </row>
        <row r="43">
          <cell r="AC43" t="str">
            <v>pIns_PT_VTAR_E2</v>
          </cell>
          <cell r="AD43" t="str">
            <v>pt_ntar_6</v>
          </cell>
          <cell r="AE43" t="str">
            <v>pt_ter_6</v>
          </cell>
          <cell r="AF43" t="str">
            <v>pt_cs_6</v>
          </cell>
          <cell r="AG43" t="str">
            <v>pt_ist_te_6</v>
          </cell>
          <cell r="AH43" t="str">
            <v>Тарифы на услуги по передаче теплоносителя</v>
          </cell>
          <cell r="AJ43" t="str">
            <v/>
          </cell>
          <cell r="AK43" t="str">
            <v/>
          </cell>
          <cell r="AL43" t="str">
            <v/>
          </cell>
          <cell r="AM43" t="str">
            <v/>
          </cell>
          <cell r="AN43">
            <v>0</v>
          </cell>
          <cell r="AO43" t="str">
            <v>.</v>
          </cell>
          <cell r="AP43" t="str">
            <v>..</v>
          </cell>
          <cell r="AQ43" t="str">
            <v>...</v>
          </cell>
        </row>
        <row r="48">
          <cell r="AC48" t="str">
            <v>pIns_PT_VTAR_F</v>
          </cell>
          <cell r="AD48" t="str">
            <v>pt_ntar_7</v>
          </cell>
          <cell r="AE48" t="str">
            <v>pt_ter_7</v>
          </cell>
          <cell r="AF48" t="str">
            <v>pt_cs_7</v>
          </cell>
          <cell r="AG48" t="str">
            <v>pt_ist_te_7</v>
          </cell>
          <cell r="AH48" t="str">
            <v>Плата за услуги по поддержанию резервной тепловой мощности при отсутствии потребления тепловой энергии</v>
          </cell>
          <cell r="AJ48" t="str">
            <v/>
          </cell>
          <cell r="AK48" t="str">
            <v/>
          </cell>
          <cell r="AL48" t="str">
            <v/>
          </cell>
          <cell r="AM48" t="str">
            <v/>
          </cell>
          <cell r="AN48">
            <v>0</v>
          </cell>
          <cell r="AO48" t="str">
            <v>.</v>
          </cell>
          <cell r="AP48" t="str">
            <v>..</v>
          </cell>
          <cell r="AQ48" t="str">
            <v>...</v>
          </cell>
        </row>
        <row r="53">
          <cell r="AC53" t="str">
            <v>pIns_PT_VTAR_G</v>
          </cell>
          <cell r="AD53" t="str">
            <v>pt_ntar_8</v>
          </cell>
          <cell r="AE53" t="str">
            <v>pt_ter_8</v>
          </cell>
          <cell r="AF53" t="str">
            <v>pt_cs_8</v>
          </cell>
          <cell r="AG53" t="str">
            <v>pt_ist_te_8</v>
          </cell>
          <cell r="AH53" t="str">
            <v>Плата за подключение (технологическое присоединение) к системе теплоснабжения</v>
          </cell>
          <cell r="AJ53" t="str">
            <v/>
          </cell>
          <cell r="AK53" t="str">
            <v/>
          </cell>
          <cell r="AL53" t="str">
            <v/>
          </cell>
          <cell r="AM53" t="str">
            <v/>
          </cell>
          <cell r="AN53">
            <v>0</v>
          </cell>
          <cell r="AO53" t="str">
            <v>.</v>
          </cell>
          <cell r="AP53" t="str">
            <v>..</v>
          </cell>
          <cell r="AQ53" t="str">
            <v>...</v>
          </cell>
        </row>
        <row r="58">
          <cell r="AC58" t="str">
            <v>pIns_PT_VTAR_H</v>
          </cell>
          <cell r="AD58" t="str">
            <v>pt_ntar_20</v>
          </cell>
          <cell r="AE58" t="str">
            <v>pt_ter_20</v>
          </cell>
          <cell r="AF58" t="str">
            <v>pt_cs_20</v>
          </cell>
          <cell r="AG58" t="str">
            <v>pt_ist_te_20</v>
          </cell>
          <cell r="AH58" t="str">
            <v>Плата за подключение (технологическое присоединение) к системе теплоснабжения (индивидуальная)</v>
          </cell>
          <cell r="AJ58" t="str">
            <v/>
          </cell>
          <cell r="AK58" t="str">
            <v/>
          </cell>
          <cell r="AL58" t="str">
            <v/>
          </cell>
          <cell r="AM58" t="str">
            <v/>
          </cell>
          <cell r="AN58">
            <v>0</v>
          </cell>
          <cell r="AO58" t="str">
            <v>.</v>
          </cell>
          <cell r="AP58" t="str">
            <v>..</v>
          </cell>
          <cell r="AQ58" t="str">
            <v>...</v>
          </cell>
        </row>
        <row r="63">
          <cell r="AC63" t="str">
            <v>pIns_PT_VTAR_I</v>
          </cell>
          <cell r="AD63" t="str">
            <v>pt_ntar_21</v>
          </cell>
          <cell r="AE63" t="str">
            <v>pt_ter_21</v>
          </cell>
          <cell r="AF63" t="str">
            <v>pt_cs_21</v>
          </cell>
          <cell r="AG63" t="str">
            <v>pt_ist_te_21</v>
          </cell>
          <cell r="AH63" t="str">
            <v>Предельный уровень цены на тепловую энергию (мощность), поставляемую теплоснабжающими организациями потребителям</v>
          </cell>
          <cell r="AJ63" t="str">
            <v/>
          </cell>
          <cell r="AK63" t="str">
            <v/>
          </cell>
          <cell r="AL63" t="str">
            <v/>
          </cell>
          <cell r="AM63" t="str">
            <v/>
          </cell>
          <cell r="AN63">
            <v>0</v>
          </cell>
          <cell r="AO63" t="str">
            <v>.</v>
          </cell>
          <cell r="AP63" t="str">
            <v>..</v>
          </cell>
          <cell r="AQ63" t="str">
            <v>...</v>
          </cell>
        </row>
        <row r="79">
          <cell r="AC79" t="str">
            <v>pIns_PT_VTAR_A_COLDVSNA</v>
          </cell>
          <cell r="AD79" t="str">
            <v>pt_ntar_9</v>
          </cell>
          <cell r="AE79" t="str">
            <v>pt_ter_9</v>
          </cell>
          <cell r="AF79" t="str">
            <v>pt_cs_9</v>
          </cell>
          <cell r="AH79" t="str">
            <v>Тариф на питьевую воду (питьевое водоснабжение)</v>
          </cell>
          <cell r="AJ79" t="str">
            <v/>
          </cell>
          <cell r="AK79" t="str">
            <v/>
          </cell>
          <cell r="AL79" t="str">
            <v/>
          </cell>
          <cell r="AM79" t="str">
            <v/>
          </cell>
          <cell r="AN79">
            <v>0</v>
          </cell>
          <cell r="AO79" t="str">
            <v>.</v>
          </cell>
          <cell r="AP79" t="str">
            <v>..</v>
          </cell>
          <cell r="AQ79" t="str">
            <v>...</v>
          </cell>
        </row>
        <row r="84">
          <cell r="AC84" t="str">
            <v>pIns_PT_VTAR_B_COLDVSNA</v>
          </cell>
          <cell r="AD84" t="str">
            <v>pt_ntar_10</v>
          </cell>
          <cell r="AE84" t="str">
            <v>pt_ter_10</v>
          </cell>
          <cell r="AF84" t="str">
            <v>pt_cs_10</v>
          </cell>
          <cell r="AH84" t="str">
            <v>Тариф на техническую воду</v>
          </cell>
          <cell r="AJ84" t="str">
            <v/>
          </cell>
          <cell r="AK84" t="str">
            <v/>
          </cell>
          <cell r="AL84" t="str">
            <v/>
          </cell>
          <cell r="AM84" t="str">
            <v/>
          </cell>
          <cell r="AN84">
            <v>0</v>
          </cell>
          <cell r="AO84" t="str">
            <v>.</v>
          </cell>
          <cell r="AP84" t="str">
            <v>..</v>
          </cell>
          <cell r="AQ84" t="str">
            <v>...</v>
          </cell>
        </row>
        <row r="89">
          <cell r="AC89" t="str">
            <v>pIns_PT_VTAR_C_COLDVSNA</v>
          </cell>
          <cell r="AD89" t="str">
            <v>pt_ntar_11</v>
          </cell>
          <cell r="AE89" t="str">
            <v>pt_ter_11</v>
          </cell>
          <cell r="AF89" t="str">
            <v>pt_cs_11</v>
          </cell>
          <cell r="AH89" t="str">
            <v>Тариф на транспортировку воды</v>
          </cell>
          <cell r="AJ89" t="str">
            <v/>
          </cell>
          <cell r="AK89" t="str">
            <v/>
          </cell>
          <cell r="AL89" t="str">
            <v/>
          </cell>
          <cell r="AM89" t="str">
            <v/>
          </cell>
          <cell r="AN89">
            <v>0</v>
          </cell>
          <cell r="AO89" t="str">
            <v>.</v>
          </cell>
          <cell r="AP89" t="str">
            <v>..</v>
          </cell>
          <cell r="AQ89" t="str">
            <v>...</v>
          </cell>
        </row>
        <row r="94">
          <cell r="AC94" t="str">
            <v>pIns_PT_VTAR_D_COLDVSNA</v>
          </cell>
          <cell r="AD94" t="str">
            <v>pt_ntar_12</v>
          </cell>
          <cell r="AE94" t="str">
            <v>pt_ter_12</v>
          </cell>
          <cell r="AF94" t="str">
            <v>pt_cs_12</v>
          </cell>
          <cell r="AH94" t="str">
            <v>Тариф на подвоз воды</v>
          </cell>
          <cell r="AJ94" t="str">
            <v/>
          </cell>
          <cell r="AK94" t="str">
            <v/>
          </cell>
          <cell r="AL94" t="str">
            <v/>
          </cell>
          <cell r="AM94" t="str">
            <v/>
          </cell>
          <cell r="AN94">
            <v>0</v>
          </cell>
          <cell r="AO94" t="str">
            <v>.</v>
          </cell>
          <cell r="AP94" t="str">
            <v>..</v>
          </cell>
          <cell r="AQ94" t="str">
            <v>...</v>
          </cell>
        </row>
        <row r="99">
          <cell r="AC99" t="str">
            <v>pIns_PT_VTAR_E_COLDVSNA</v>
          </cell>
          <cell r="AD99" t="str">
            <v>pt_ntar_13</v>
          </cell>
          <cell r="AE99" t="str">
            <v>pt_ter_13</v>
          </cell>
          <cell r="AF99" t="str">
            <v>pt_cs_13</v>
          </cell>
          <cell r="AH99" t="str">
            <v>Тариф на подключение (технологическое присоединение) к централизованной системе холодного водоснабжения</v>
          </cell>
          <cell r="AJ99" t="str">
            <v/>
          </cell>
          <cell r="AK99" t="str">
            <v/>
          </cell>
          <cell r="AL99" t="str">
            <v/>
          </cell>
          <cell r="AM99" t="str">
            <v/>
          </cell>
          <cell r="AN99">
            <v>0</v>
          </cell>
          <cell r="AO99" t="str">
            <v>.</v>
          </cell>
          <cell r="AP99" t="str">
            <v>..</v>
          </cell>
          <cell r="AQ99" t="str">
            <v>...</v>
          </cell>
        </row>
        <row r="105">
          <cell r="AC105" t="str">
            <v>pIns_PT_VTAR_A_HOTVSNA</v>
          </cell>
          <cell r="AD105" t="str">
            <v>pt_ntar_14</v>
          </cell>
          <cell r="AE105" t="str">
            <v>pt_ter_14</v>
          </cell>
          <cell r="AF105" t="str">
            <v>pt_cs_14</v>
          </cell>
          <cell r="AH105" t="str">
            <v>Тариф на горячую воду (горячее водоснабжение)</v>
          </cell>
          <cell r="AJ105" t="str">
            <v/>
          </cell>
          <cell r="AK105" t="str">
            <v/>
          </cell>
          <cell r="AL105" t="str">
            <v/>
          </cell>
          <cell r="AM105" t="str">
            <v/>
          </cell>
          <cell r="AN105">
            <v>0</v>
          </cell>
          <cell r="AO105" t="str">
            <v>.</v>
          </cell>
          <cell r="AP105" t="str">
            <v>..</v>
          </cell>
          <cell r="AQ105" t="str">
            <v>...</v>
          </cell>
        </row>
        <row r="110">
          <cell r="AC110" t="str">
            <v>pIns_PT_VTAR_B_HOTVSNA</v>
          </cell>
          <cell r="AD110" t="str">
            <v>pt_ntar_15</v>
          </cell>
          <cell r="AE110" t="str">
            <v>pt_ter_15</v>
          </cell>
          <cell r="AF110" t="str">
            <v>pt_cs_15</v>
          </cell>
          <cell r="AH110" t="str">
            <v>Тариф на транспортировку горячей воды</v>
          </cell>
          <cell r="AJ110" t="str">
            <v/>
          </cell>
          <cell r="AK110" t="str">
            <v/>
          </cell>
          <cell r="AL110" t="str">
            <v/>
          </cell>
          <cell r="AM110" t="str">
            <v/>
          </cell>
          <cell r="AN110">
            <v>0</v>
          </cell>
          <cell r="AO110" t="str">
            <v>.</v>
          </cell>
          <cell r="AP110" t="str">
            <v>..</v>
          </cell>
          <cell r="AQ110" t="str">
            <v>...</v>
          </cell>
        </row>
        <row r="115">
          <cell r="AC115" t="str">
            <v>pIns_PT_VTAR_C_HOTVSNA</v>
          </cell>
          <cell r="AD115" t="str">
            <v>pt_ntar_16</v>
          </cell>
          <cell r="AE115" t="str">
            <v>pt_ter_16</v>
          </cell>
          <cell r="AF115" t="str">
            <v>pt_cs_16</v>
          </cell>
          <cell r="AH115" t="str">
            <v>Тариф на подключение (технологическое присоединение) к централизованной системе горячего водоснабжения</v>
          </cell>
          <cell r="AJ115" t="str">
            <v/>
          </cell>
          <cell r="AK115" t="str">
            <v/>
          </cell>
          <cell r="AL115" t="str">
            <v/>
          </cell>
          <cell r="AM115" t="str">
            <v/>
          </cell>
          <cell r="AN115">
            <v>0</v>
          </cell>
          <cell r="AO115" t="str">
            <v>.</v>
          </cell>
          <cell r="AP115" t="str">
            <v>..</v>
          </cell>
          <cell r="AQ115" t="str">
            <v>...</v>
          </cell>
        </row>
        <row r="121">
          <cell r="AC121" t="str">
            <v>pIns_PT_VTAR_A_VOTV</v>
          </cell>
          <cell r="AD121" t="str">
            <v>pt_ntar_17</v>
          </cell>
          <cell r="AE121" t="str">
            <v>pt_ter_17</v>
          </cell>
          <cell r="AF121" t="str">
            <v>pt_cs_17</v>
          </cell>
          <cell r="AH121" t="str">
            <v>Тариф на водоотведение</v>
          </cell>
          <cell r="AJ121" t="str">
            <v/>
          </cell>
          <cell r="AK121" t="str">
            <v/>
          </cell>
          <cell r="AL121" t="str">
            <v/>
          </cell>
          <cell r="AM121" t="str">
            <v/>
          </cell>
          <cell r="AN121">
            <v>0</v>
          </cell>
          <cell r="AO121" t="str">
            <v>.</v>
          </cell>
          <cell r="AP121" t="str">
            <v>..</v>
          </cell>
          <cell r="AQ121" t="str">
            <v>...</v>
          </cell>
        </row>
        <row r="126">
          <cell r="AC126" t="str">
            <v>pIns_PT_VTAR_B_VOTV</v>
          </cell>
          <cell r="AD126" t="str">
            <v>pt_ntar_18</v>
          </cell>
          <cell r="AE126" t="str">
            <v>pt_ter_18</v>
          </cell>
          <cell r="AF126" t="str">
            <v>pt_cs_18</v>
          </cell>
          <cell r="AH126" t="str">
            <v>Тариф на транспортировку сточных вод</v>
          </cell>
          <cell r="AJ126" t="str">
            <v/>
          </cell>
          <cell r="AK126" t="str">
            <v/>
          </cell>
          <cell r="AL126" t="str">
            <v/>
          </cell>
          <cell r="AM126" t="str">
            <v/>
          </cell>
          <cell r="AN126">
            <v>0</v>
          </cell>
          <cell r="AO126" t="str">
            <v>.</v>
          </cell>
          <cell r="AP126" t="str">
            <v>..</v>
          </cell>
          <cell r="AQ126" t="str">
            <v>...</v>
          </cell>
        </row>
        <row r="131">
          <cell r="AC131" t="str">
            <v>pIns_PT_VTAR_C_VOTV</v>
          </cell>
          <cell r="AD131" t="str">
            <v>pt_ntar_19</v>
          </cell>
          <cell r="AE131" t="str">
            <v>pt_ter_19</v>
          </cell>
          <cell r="AF131" t="str">
            <v>pt_cs_19</v>
          </cell>
          <cell r="AH131" t="str">
            <v>Тариф на подключение (технологическое присоединение) к централизованной системе водоотведения</v>
          </cell>
          <cell r="AJ131" t="str">
            <v/>
          </cell>
          <cell r="AK131" t="str">
            <v/>
          </cell>
          <cell r="AL131" t="str">
            <v/>
          </cell>
          <cell r="AM131" t="str">
            <v/>
          </cell>
          <cell r="AN131">
            <v>0</v>
          </cell>
          <cell r="AO131" t="str">
            <v>.</v>
          </cell>
          <cell r="AP131" t="str">
            <v>..</v>
          </cell>
          <cell r="AQ131"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36">
          <cell r="E36" t="str">
            <v>HEAT</v>
          </cell>
          <cell r="F36" t="str">
            <v>теплоснабжения</v>
          </cell>
        </row>
        <row r="45">
          <cell r="E45" t="str">
            <v>R</v>
          </cell>
        </row>
      </sheetData>
      <sheetData sheetId="51"/>
      <sheetData sheetId="52"/>
      <sheetData sheetId="53"/>
      <sheetData sheetId="54"/>
      <sheetData sheetId="55"/>
      <sheetData sheetId="56"/>
      <sheetData sheetId="57"/>
      <sheetData sheetId="58"/>
      <sheetData sheetId="59"/>
      <sheetData sheetId="60"/>
      <sheetData sheetId="61">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ortal.eias.ru/Portal/DownloadPage.aspx?type=12&amp;guid=3afc81d8-2575-4741-9d5e-bfe3a2b575d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workbookViewId="0">
      <selection activeCell="C7" sqref="C7"/>
    </sheetView>
  </sheetViews>
  <sheetFormatPr defaultRowHeight="15"/>
  <cols>
    <col min="1" max="1" width="3" customWidth="1"/>
    <col min="2" max="2" width="6" customWidth="1"/>
    <col min="3" max="3" width="53" customWidth="1"/>
    <col min="4" max="5" width="35" customWidth="1"/>
    <col min="6" max="6" width="89" customWidth="1"/>
  </cols>
  <sheetData>
    <row r="1" spans="1:6" ht="22.5" customHeight="1">
      <c r="A1" s="29"/>
      <c r="B1" s="8"/>
      <c r="C1" s="8"/>
      <c r="D1" s="8"/>
      <c r="E1" s="30"/>
      <c r="F1" s="30"/>
    </row>
    <row r="2" spans="1:6" ht="62.25" customHeight="1">
      <c r="A2" s="29"/>
      <c r="B2" s="1" t="str">
        <f>PURCH_NAME_FORM</f>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
      <c r="C2" s="2"/>
      <c r="D2" s="2"/>
      <c r="E2" s="3"/>
      <c r="F2" s="4"/>
    </row>
    <row r="3" spans="1:6" ht="22.5" customHeight="1">
      <c r="A3" s="29"/>
      <c r="B3" s="5" t="str">
        <f>IF(org=0,"Не определено",org)</f>
        <v>СГ МУП "Городские тепловые сети"</v>
      </c>
      <c r="C3" s="6"/>
      <c r="D3" s="6"/>
      <c r="E3" s="7"/>
      <c r="F3" s="4"/>
    </row>
    <row r="4" spans="1:6" ht="15" customHeight="1">
      <c r="A4" s="29"/>
      <c r="B4" s="8"/>
      <c r="C4" s="9"/>
      <c r="D4" s="9"/>
      <c r="E4" s="10"/>
      <c r="F4" s="11"/>
    </row>
    <row r="5" spans="1:6" ht="22.5" customHeight="1">
      <c r="A5" s="29"/>
      <c r="B5" s="12" t="s">
        <v>0</v>
      </c>
      <c r="C5" s="12"/>
      <c r="D5" s="12"/>
      <c r="E5" s="12"/>
      <c r="F5" s="13" t="s">
        <v>1</v>
      </c>
    </row>
    <row r="6" spans="1:6" ht="22.5">
      <c r="A6" s="29"/>
      <c r="B6" s="14" t="s">
        <v>2</v>
      </c>
      <c r="C6" s="15" t="s">
        <v>3</v>
      </c>
      <c r="D6" s="15" t="s">
        <v>4</v>
      </c>
      <c r="E6" s="15" t="s">
        <v>5</v>
      </c>
      <c r="F6" s="13"/>
    </row>
    <row r="7" spans="1:6" ht="105">
      <c r="A7" s="29"/>
      <c r="B7" s="16" t="s">
        <v>6</v>
      </c>
      <c r="C7" s="17" t="str">
        <f>"Сведения о правовых актах, регламентирующих правила закупки (положение о закупках) в "&amp;IF(TEMPLATE_SPHERE="TKO","организации",IF(TEMPLATE_SPHERE="HEAT","регулируемой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теплоснабжения","организации "&amp;TEMPLATE_SPHERE_RUS))</f>
        <v>Сведения о правовых актах, регламентирующих правила закупки (положение о закупках) в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v>
      </c>
      <c r="D7" s="18" t="s">
        <v>7</v>
      </c>
      <c r="E7" s="19" t="s">
        <v>8</v>
      </c>
      <c r="F7" s="20" t="s">
        <v>9</v>
      </c>
    </row>
    <row r="8" spans="1:6" ht="120" customHeight="1">
      <c r="A8" s="29"/>
      <c r="B8" s="16" t="s">
        <v>10</v>
      </c>
      <c r="C8" s="17" t="str">
        <f>"Сведения о месте размещения "&amp;IF(TEMPLATE_SPHERE="TKO","положения о закупках в организации",IF(TEMPLATE_SPHERE="HEAT","положения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теплоснабжения","правовых актов, регламентирующих правила закупки (положение о закупках) в организации "&amp;TEMPLATE_SPHERE_RUS))</f>
        <v>Сведения о месте размещения 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v>
      </c>
      <c r="D8" s="18" t="s">
        <v>11</v>
      </c>
      <c r="E8" s="19" t="s">
        <v>8</v>
      </c>
      <c r="F8" s="21"/>
    </row>
    <row r="9" spans="1:6" ht="120" customHeight="1">
      <c r="A9" s="31"/>
      <c r="B9" s="16" t="s">
        <v>12</v>
      </c>
      <c r="C9" s="22" t="str">
        <f>"Сведения о планировании закупочных процедур"&amp;IF(TEMPLATE_SPHERE="TKO"," &lt;1&gt;","")</f>
        <v>Сведения о планировании закупочных процедур</v>
      </c>
      <c r="D9" s="18" t="s">
        <v>11</v>
      </c>
      <c r="E9" s="19" t="s">
        <v>13</v>
      </c>
      <c r="F9" s="21" t="str">
        <f>"В случае наличия дополнительных сведений о способах приобретения, стоимости и объемах товаров, необходимых для производства "&amp;IF(OR(TEMPLATE_SPHERE="HEAT",TEMPLATE_SPHERE="TKO"),"","регулируемых ")&amp;"товаров и (или) оказания "&amp;IF(OR(TEMPLATE_SPHERE="HEAT",TEMPLATE_SPHERE="TKO"),"услуг организацией","регулируемых услуг регулируемой организацией")&amp;", информация по ним указывается в отдельных строках."</f>
        <v>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v>
      </c>
    </row>
    <row r="10" spans="1:6" ht="30">
      <c r="A10" s="31"/>
      <c r="B10" s="16" t="s">
        <v>14</v>
      </c>
      <c r="C10" s="22" t="str">
        <f>"Сведения о результатах проведения закупочных процедур"&amp;IF(TEMPLATE_SPHERE="TKO"," &lt;1&gt;","")</f>
        <v>Сведения о результатах проведения закупочных процедур</v>
      </c>
      <c r="D10" s="18" t="s">
        <v>11</v>
      </c>
      <c r="E10" s="19" t="s">
        <v>15</v>
      </c>
      <c r="F10" s="21"/>
    </row>
    <row r="11" spans="1:6">
      <c r="A11" s="29"/>
      <c r="B11" s="23"/>
      <c r="C11" s="24" t="s">
        <v>16</v>
      </c>
      <c r="D11" s="25"/>
      <c r="E11" s="26"/>
      <c r="F11" s="27"/>
    </row>
    <row r="12" spans="1:6">
      <c r="A12" s="29"/>
      <c r="B12" s="32"/>
      <c r="C12" s="33"/>
      <c r="D12" s="34"/>
      <c r="E12" s="35"/>
      <c r="F12" s="36"/>
    </row>
    <row r="13" spans="1:6">
      <c r="A13" s="37"/>
      <c r="B13" s="40"/>
      <c r="C13" s="40"/>
      <c r="D13" s="40"/>
      <c r="E13" s="40"/>
      <c r="F13" s="40"/>
    </row>
  </sheetData>
  <mergeCells count="6">
    <mergeCell ref="B2:E2"/>
    <mergeCell ref="B3:E3"/>
    <mergeCell ref="B5:E5"/>
    <mergeCell ref="F5:F6"/>
    <mergeCell ref="F7:F8"/>
    <mergeCell ref="F9:F11"/>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либо ссылку на официальный сайт в сети «Интернет», на котором размещена информация" sqref="E7:E10" xr:uid="{A9980051-3C06-4859-B8A5-4388D91564EA}">
      <formula1>900</formula1>
    </dataValidation>
    <dataValidation type="textLength" operator="lessThanOrEqual" allowBlank="1" showInputMessage="1" showErrorMessage="1" errorTitle="Ошибка" error="Допускается ввод не более 900 символов!" sqref="F7 C10 D7:D10" xr:uid="{55689C8C-45B2-4696-80BF-6FF155CD489F}">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715FF-F2D7-4D6D-B140-A52389828E9A}">
  <dimension ref="A1:AH332"/>
  <sheetViews>
    <sheetView topLeftCell="D13" workbookViewId="0">
      <selection activeCell="K85" sqref="K85"/>
    </sheetView>
  </sheetViews>
  <sheetFormatPr defaultColWidth="10.5703125" defaultRowHeight="14.25" customHeight="1"/>
  <cols>
    <col min="1" max="2" width="25.140625" style="83" hidden="1" customWidth="1"/>
    <col min="3" max="3" width="9.140625" style="84" hidden="1" customWidth="1"/>
    <col min="4" max="4" width="3" style="37" customWidth="1"/>
    <col min="5" max="5" width="6" style="40" customWidth="1"/>
    <col min="6" max="6" width="46.7109375" style="40" customWidth="1"/>
    <col min="7" max="7" width="35" style="40" customWidth="1"/>
    <col min="8" max="8" width="3" style="40" customWidth="1"/>
    <col min="9" max="10" width="11" style="40" customWidth="1"/>
    <col min="11" max="12" width="35" style="40" customWidth="1"/>
    <col min="13" max="13" width="84" style="40" customWidth="1"/>
    <col min="14" max="14" width="10" style="40" customWidth="1"/>
    <col min="15" max="16" width="10" style="86" customWidth="1"/>
    <col min="17" max="33" width="10" style="40" customWidth="1"/>
    <col min="34" max="34" width="10.5703125" style="40"/>
    <col min="35" max="16384" width="10.5703125" style="92"/>
  </cols>
  <sheetData>
    <row r="1" spans="1:34" s="40" customFormat="1" ht="22.5" hidden="1" customHeight="1">
      <c r="A1" s="83"/>
      <c r="B1" s="83"/>
      <c r="C1" s="84"/>
      <c r="D1" s="37"/>
      <c r="N1" s="85">
        <f>IFERROR(MATCH("метод экономически обоснованных расходов (затрат)",OFFER_METHOD,0),0)</f>
        <v>4</v>
      </c>
      <c r="O1" s="86"/>
      <c r="P1" s="86"/>
      <c r="T1" s="87"/>
      <c r="AG1" s="88"/>
      <c r="AH1" s="40" t="s">
        <v>31</v>
      </c>
    </row>
    <row r="2" spans="1:34" s="40" customFormat="1" ht="18.75" hidden="1" customHeight="1">
      <c r="A2" s="89" t="s">
        <v>32</v>
      </c>
      <c r="B2" s="89" t="s">
        <v>33</v>
      </c>
      <c r="C2" s="84"/>
      <c r="D2" s="37"/>
      <c r="E2" s="90"/>
      <c r="F2" s="90"/>
      <c r="G2" s="66" t="str">
        <f>INDEX(PT_DIFFERENTIATION_NTAR,MATCH(B2,PT_DIFFERENTIATION_NTAR_ID,0))</f>
        <v/>
      </c>
      <c r="H2" s="67"/>
      <c r="I2" s="68"/>
      <c r="J2" s="69"/>
      <c r="K2" s="70"/>
      <c r="L2" s="67" t="s">
        <v>22</v>
      </c>
      <c r="M2" s="91"/>
      <c r="N2" s="46"/>
      <c r="O2" s="86"/>
      <c r="P2" s="86"/>
      <c r="AH2" s="40">
        <v>0</v>
      </c>
    </row>
    <row r="3" spans="1:34" s="40" customFormat="1" ht="18.75" hidden="1" customHeight="1">
      <c r="A3" s="89"/>
      <c r="B3" s="89"/>
      <c r="C3" s="84" t="s">
        <v>34</v>
      </c>
      <c r="D3" s="37"/>
      <c r="E3" s="90"/>
      <c r="F3" s="90"/>
      <c r="G3" s="66"/>
      <c r="H3" s="71"/>
      <c r="I3" s="24" t="s">
        <v>23</v>
      </c>
      <c r="J3" s="25"/>
      <c r="K3" s="71"/>
      <c r="L3" s="26"/>
      <c r="M3" s="91"/>
      <c r="N3" s="46"/>
      <c r="O3" s="86"/>
      <c r="P3" s="86"/>
      <c r="AH3" s="40">
        <v>0</v>
      </c>
    </row>
    <row r="4" spans="1:34" s="40" customFormat="1" ht="14.25" hidden="1" customHeight="1">
      <c r="A4" s="83"/>
      <c r="B4" s="83"/>
      <c r="C4" s="84"/>
      <c r="D4" s="37"/>
      <c r="N4" s="85">
        <f>IFERROR(MATCH("метод экономически обоснованных расходов (затрат)",OFFER_METHOD,0),0)</f>
        <v>4</v>
      </c>
      <c r="O4" s="86"/>
      <c r="P4" s="86"/>
      <c r="T4" s="87"/>
      <c r="AG4" s="88"/>
      <c r="AH4" s="40">
        <v>0</v>
      </c>
    </row>
    <row r="5" spans="1:34" s="40" customFormat="1" ht="18.75" hidden="1" customHeight="1">
      <c r="A5" s="89" t="s">
        <v>32</v>
      </c>
      <c r="B5" s="89" t="s">
        <v>33</v>
      </c>
      <c r="C5" s="84"/>
      <c r="D5" s="37"/>
      <c r="E5" s="90"/>
      <c r="F5" s="90"/>
      <c r="G5" s="66" t="str">
        <f>INDEX(PT_DIFFERENTIATION_NTAR,MATCH(B5,PT_DIFFERENTIATION_NTAR_ID,0))</f>
        <v/>
      </c>
      <c r="H5" s="67"/>
      <c r="I5" s="68"/>
      <c r="J5" s="69"/>
      <c r="K5" s="81"/>
      <c r="L5" s="67" t="s">
        <v>22</v>
      </c>
      <c r="M5" s="91"/>
      <c r="N5" s="46"/>
      <c r="O5" s="86"/>
      <c r="P5" s="86"/>
      <c r="AH5" s="40">
        <v>0</v>
      </c>
    </row>
    <row r="6" spans="1:34" s="40" customFormat="1" ht="18.75" hidden="1" customHeight="1">
      <c r="A6" s="89"/>
      <c r="B6" s="89"/>
      <c r="C6" s="84" t="s">
        <v>35</v>
      </c>
      <c r="D6" s="37"/>
      <c r="E6" s="90"/>
      <c r="F6" s="90"/>
      <c r="G6" s="66"/>
      <c r="H6" s="71"/>
      <c r="I6" s="24" t="s">
        <v>23</v>
      </c>
      <c r="J6" s="25"/>
      <c r="K6" s="71"/>
      <c r="L6" s="26"/>
      <c r="M6" s="91"/>
      <c r="N6" s="46"/>
      <c r="O6" s="86"/>
      <c r="P6" s="86"/>
      <c r="AH6" s="40">
        <v>0</v>
      </c>
    </row>
    <row r="7" spans="1:34" s="40" customFormat="1" ht="14.25" hidden="1" customHeight="1">
      <c r="A7" s="83"/>
      <c r="B7" s="83"/>
      <c r="C7" s="84"/>
      <c r="D7" s="37"/>
      <c r="N7" s="85">
        <f>IFERROR(MATCH("метод экономически обоснованных расходов (затрат)",OFFER_METHOD,0),0)</f>
        <v>4</v>
      </c>
      <c r="O7" s="86"/>
      <c r="P7" s="86"/>
      <c r="T7" s="87"/>
      <c r="AG7" s="88"/>
      <c r="AH7" s="40">
        <v>0</v>
      </c>
    </row>
    <row r="8" spans="1:34" s="40" customFormat="1" ht="56.25" hidden="1" customHeight="1">
      <c r="A8" s="89"/>
      <c r="B8" s="89"/>
      <c r="C8" s="84"/>
      <c r="D8" s="37"/>
      <c r="E8" s="90"/>
      <c r="F8" s="90"/>
      <c r="G8" s="90"/>
      <c r="H8" s="67"/>
      <c r="I8" s="68"/>
      <c r="J8" s="69"/>
      <c r="K8" s="70"/>
      <c r="L8" s="67" t="s">
        <v>22</v>
      </c>
      <c r="M8" s="91"/>
      <c r="N8" s="46"/>
      <c r="O8" s="86"/>
      <c r="P8" s="86"/>
      <c r="AH8" s="40">
        <v>0</v>
      </c>
    </row>
    <row r="9" spans="1:34" ht="14.25" hidden="1" customHeight="1">
      <c r="T9" s="87"/>
      <c r="AG9" s="88"/>
      <c r="AH9" s="40">
        <v>0</v>
      </c>
    </row>
    <row r="10" spans="1:34" s="40" customFormat="1" ht="56.25" hidden="1" customHeight="1">
      <c r="A10" s="89"/>
      <c r="B10" s="89"/>
      <c r="C10" s="84"/>
      <c r="D10" s="37"/>
      <c r="E10" s="90"/>
      <c r="F10" s="90"/>
      <c r="G10" s="90"/>
      <c r="H10" s="15"/>
      <c r="I10" s="68"/>
      <c r="J10" s="69"/>
      <c r="K10" s="81"/>
      <c r="L10" s="67" t="s">
        <v>22</v>
      </c>
      <c r="M10" s="91"/>
      <c r="N10" s="46"/>
      <c r="O10" s="86"/>
      <c r="P10" s="86"/>
      <c r="AH10" s="40">
        <v>0</v>
      </c>
    </row>
    <row r="11" spans="1:34" ht="14.25" hidden="1" customHeight="1">
      <c r="AH11" s="40">
        <v>0</v>
      </c>
    </row>
    <row r="12" spans="1:34" ht="14.25" hidden="1" customHeight="1">
      <c r="AH12" s="40">
        <v>0</v>
      </c>
    </row>
    <row r="13" spans="1:34" ht="6.4" customHeight="1">
      <c r="D13" s="29"/>
      <c r="E13" s="8"/>
      <c r="F13" s="8"/>
      <c r="G13" s="8"/>
      <c r="H13" s="8"/>
      <c r="I13" s="8"/>
      <c r="J13" s="8"/>
      <c r="K13" s="8"/>
      <c r="L13" s="30"/>
      <c r="M13" s="30"/>
      <c r="AH13" s="40">
        <v>6</v>
      </c>
    </row>
    <row r="14" spans="1:34" ht="14.65" customHeight="1">
      <c r="D14" s="29"/>
      <c r="E14" s="41"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18. Информация о предложении регулируемой организации об установлении цен (тарифов) в сфере теплоснабжения на очередной расчетный период регулирования</v>
      </c>
      <c r="F14" s="41"/>
      <c r="G14" s="41"/>
      <c r="H14" s="41"/>
      <c r="I14" s="41"/>
      <c r="J14" s="41"/>
      <c r="K14" s="41"/>
      <c r="L14" s="41"/>
      <c r="M14" s="42"/>
      <c r="AH14" s="40">
        <v>14</v>
      </c>
    </row>
    <row r="15" spans="1:34" ht="6.4" customHeight="1">
      <c r="D15" s="29"/>
      <c r="E15" s="8"/>
      <c r="F15" s="9"/>
      <c r="G15" s="9"/>
      <c r="H15" s="9"/>
      <c r="I15" s="9"/>
      <c r="J15" s="9"/>
      <c r="K15" s="9"/>
      <c r="L15" s="43"/>
      <c r="M15" s="11"/>
      <c r="AH15" s="40">
        <v>6</v>
      </c>
    </row>
    <row r="16" spans="1:34" ht="24" customHeight="1">
      <c r="D16" s="29"/>
      <c r="E16" s="8"/>
      <c r="F16" s="44" t="str">
        <f>"Дата подачи заявления об "&amp;IF(TITLE_DATE_PR_CHANGE="","утверждении","изменении")&amp;" тарифов"</f>
        <v>Дата подачи заявления об утверждении тарифов</v>
      </c>
      <c r="G16" s="45">
        <f>IF(TITLE_DATE_PR_CHANGE="",IF(TITLE_DATE_PR="","",TITLE_DATE_PR),TITLE_DATE_PR_CHANGE)</f>
        <v>45468</v>
      </c>
      <c r="H16" s="45"/>
      <c r="I16" s="45"/>
      <c r="J16" s="45"/>
      <c r="K16" s="45"/>
      <c r="L16" s="45"/>
      <c r="M16" s="46"/>
      <c r="AH16" s="40">
        <v>23</v>
      </c>
    </row>
    <row r="17" spans="1:34" ht="24" customHeight="1">
      <c r="D17" s="29"/>
      <c r="E17" s="8"/>
      <c r="F17" s="44" t="str">
        <f>"Номер подачи заявления об "&amp;IF(TITLE_DATE_PR_CHANGE="","утверждении","изменении")&amp;" тарифов"</f>
        <v>Номер подачи заявления об утверждении тарифов</v>
      </c>
      <c r="G17" s="47" t="str">
        <f>IF(TITLE_NUMBER_PR_CHANGE="",IF(TITLE_NUMBER_PR="","",TITLE_NUMBER_PR),TITLE_NUMBER_PR_CHANGE)</f>
        <v>6584</v>
      </c>
      <c r="H17" s="47"/>
      <c r="I17" s="47"/>
      <c r="J17" s="47"/>
      <c r="K17" s="47"/>
      <c r="L17" s="47"/>
      <c r="M17" s="46"/>
      <c r="AH17" s="40">
        <v>23</v>
      </c>
    </row>
    <row r="18" spans="1:34" ht="14.65" customHeight="1">
      <c r="D18" s="29"/>
      <c r="E18" s="8"/>
      <c r="F18" s="9"/>
      <c r="G18" s="9"/>
      <c r="H18" s="9"/>
      <c r="I18" s="9"/>
      <c r="J18" s="9"/>
      <c r="K18" s="9"/>
      <c r="L18" s="10"/>
      <c r="M18" s="11"/>
      <c r="AH18" s="40">
        <v>14</v>
      </c>
    </row>
    <row r="19" spans="1:34" ht="21.95" customHeight="1">
      <c r="D19" s="29"/>
      <c r="E19" s="12" t="s">
        <v>0</v>
      </c>
      <c r="F19" s="12"/>
      <c r="G19" s="12"/>
      <c r="H19" s="12"/>
      <c r="I19" s="12"/>
      <c r="J19" s="12"/>
      <c r="K19" s="12"/>
      <c r="L19" s="12"/>
      <c r="M19" s="13" t="s">
        <v>1</v>
      </c>
      <c r="AH19" s="40">
        <v>21</v>
      </c>
    </row>
    <row r="20" spans="1:34" ht="21.95" customHeight="1">
      <c r="D20" s="29"/>
      <c r="E20" s="48" t="s">
        <v>2</v>
      </c>
      <c r="F20" s="49" t="s">
        <v>17</v>
      </c>
      <c r="G20" s="49" t="s">
        <v>18</v>
      </c>
      <c r="H20" s="50" t="s">
        <v>19</v>
      </c>
      <c r="I20" s="51"/>
      <c r="J20" s="52"/>
      <c r="K20" s="49" t="s">
        <v>4</v>
      </c>
      <c r="L20" s="49" t="s">
        <v>5</v>
      </c>
      <c r="M20" s="13"/>
      <c r="AH20" s="40">
        <v>21</v>
      </c>
    </row>
    <row r="21" spans="1:34" ht="21.95" customHeight="1">
      <c r="D21" s="29"/>
      <c r="E21" s="53"/>
      <c r="F21" s="54"/>
      <c r="G21" s="54"/>
      <c r="H21" s="55" t="s">
        <v>20</v>
      </c>
      <c r="I21" s="56"/>
      <c r="J21" s="15" t="s">
        <v>21</v>
      </c>
      <c r="K21" s="54"/>
      <c r="L21" s="54"/>
      <c r="M21" s="13"/>
      <c r="AH21" s="40">
        <v>21</v>
      </c>
    </row>
    <row r="22" spans="1:34" ht="12.75" customHeight="1">
      <c r="D22" s="29"/>
      <c r="E22" s="57"/>
      <c r="F22" s="57"/>
      <c r="G22" s="57"/>
      <c r="H22" s="58"/>
      <c r="I22" s="58"/>
      <c r="J22" s="57"/>
      <c r="K22" s="57"/>
      <c r="L22" s="57"/>
      <c r="M22" s="57"/>
      <c r="AH22" s="40">
        <v>12</v>
      </c>
    </row>
    <row r="23" spans="1:34" ht="19.899999999999999" customHeight="1">
      <c r="A23" s="89"/>
      <c r="B23" s="89"/>
      <c r="D23" s="29"/>
      <c r="E23" s="59" t="s">
        <v>6</v>
      </c>
      <c r="F23" s="60" t="str">
        <f>"Предлагаемый метод регулирования"&amp;IF(TEMPLATE_SPHERE="HEAT"," в сфере "&amp;TEMPLATE_SPHERE_RUS,"")</f>
        <v>Предлагаемый метод регулирования в сфере теплоснабжения</v>
      </c>
      <c r="G23" s="60"/>
      <c r="H23" s="61"/>
      <c r="I23" s="61"/>
      <c r="J23" s="61"/>
      <c r="K23" s="60" t="s">
        <v>22</v>
      </c>
      <c r="L23" s="61"/>
      <c r="M23" s="62"/>
      <c r="N23" s="46"/>
      <c r="AH23" s="40">
        <v>19</v>
      </c>
    </row>
    <row r="24" spans="1:34" ht="60.75" hidden="1" customHeight="1">
      <c r="A24" s="89" t="s">
        <v>32</v>
      </c>
      <c r="B24" s="89" t="s">
        <v>33</v>
      </c>
      <c r="D24" s="63"/>
      <c r="E24" s="64"/>
      <c r="F24" s="65" t="str">
        <f>INDEX(PT_DIFFERENTIATION_VTAR,MATCH(A24,PT_DIFFERENTIATION_VTAR_ID,0))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 s="66" t="str">
        <f>INDEX(PT_DIFFERENTIATION_NTAR,MATCH(B24,PT_DIFFERENTIATION_NTAR_ID,0))</f>
        <v/>
      </c>
      <c r="H24" s="67"/>
      <c r="I24" s="68"/>
      <c r="J24" s="69"/>
      <c r="K24" s="70"/>
      <c r="L24" s="67" t="s">
        <v>22</v>
      </c>
      <c r="M24" s="20"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24" s="46"/>
      <c r="AH24" s="40">
        <v>0</v>
      </c>
    </row>
    <row r="25" spans="1:34" s="40" customFormat="1" ht="18.75" hidden="1" customHeight="1">
      <c r="A25" s="89"/>
      <c r="B25" s="89"/>
      <c r="C25" s="84" t="s">
        <v>34</v>
      </c>
      <c r="D25" s="63"/>
      <c r="E25" s="64"/>
      <c r="F25" s="65"/>
      <c r="G25" s="66"/>
      <c r="H25" s="71"/>
      <c r="I25" s="24" t="s">
        <v>23</v>
      </c>
      <c r="J25" s="25"/>
      <c r="K25" s="71"/>
      <c r="L25" s="26"/>
      <c r="M25" s="21"/>
      <c r="N25" s="46"/>
      <c r="O25" s="86"/>
      <c r="P25" s="86"/>
      <c r="AH25" s="40">
        <v>0</v>
      </c>
    </row>
    <row r="26" spans="1:34" ht="0.75" hidden="1" customHeight="1">
      <c r="A26" s="89"/>
      <c r="B26" s="89"/>
      <c r="C26" s="84" t="s">
        <v>36</v>
      </c>
      <c r="D26" s="63"/>
      <c r="E26" s="64"/>
      <c r="F26" s="72"/>
      <c r="G26" s="73"/>
      <c r="H26" s="71"/>
      <c r="I26" s="24"/>
      <c r="J26" s="25"/>
      <c r="K26" s="71"/>
      <c r="L26" s="26"/>
      <c r="M26" s="21"/>
      <c r="N26" s="46"/>
      <c r="AH26" s="40">
        <v>0</v>
      </c>
    </row>
    <row r="27" spans="1:34" s="40" customFormat="1" ht="45" customHeight="1">
      <c r="A27" s="89" t="s">
        <v>37</v>
      </c>
      <c r="B27" s="89" t="s">
        <v>38</v>
      </c>
      <c r="C27" s="84"/>
      <c r="D27" s="74"/>
      <c r="E27" s="75"/>
      <c r="F27" s="76" t="str">
        <f>INDEX(PT_DIFFERENTIATION_VTAR,MATCH(A27,PT_DIFFERENTIATION_VTAR_ID,0))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7" s="66" t="str">
        <f>INDEX(PT_DIFFERENTIATION_NTAR,MATCH(B27,PT_DIFFERENTIATION_NTAR_ID,0))</f>
        <v>Услуги по передаче тепловой энергии</v>
      </c>
      <c r="H27" s="67"/>
      <c r="I27" s="68">
        <v>45292</v>
      </c>
      <c r="J27" s="69">
        <v>45657</v>
      </c>
      <c r="K27" s="70" t="s">
        <v>24</v>
      </c>
      <c r="L27" s="67" t="s">
        <v>22</v>
      </c>
      <c r="M27" s="21"/>
      <c r="N27" s="46"/>
      <c r="O27" s="86"/>
      <c r="P27" s="86"/>
      <c r="AH27" s="40">
        <v>0</v>
      </c>
    </row>
    <row r="28" spans="1:34" s="40" customFormat="1" ht="40.5" customHeight="1">
      <c r="A28" s="89"/>
      <c r="B28" s="89"/>
      <c r="C28" s="84" t="s">
        <v>34</v>
      </c>
      <c r="D28" s="74"/>
      <c r="E28" s="75"/>
      <c r="F28" s="76"/>
      <c r="G28" s="66"/>
      <c r="H28" s="71"/>
      <c r="I28" s="24" t="s">
        <v>23</v>
      </c>
      <c r="J28" s="25"/>
      <c r="K28" s="71"/>
      <c r="L28" s="26"/>
      <c r="M28" s="21"/>
      <c r="N28" s="46"/>
      <c r="O28" s="86"/>
      <c r="P28" s="86"/>
      <c r="AH28" s="40">
        <v>0</v>
      </c>
    </row>
    <row r="29" spans="1:34" s="40" customFormat="1" ht="0.75" customHeight="1">
      <c r="A29" s="89"/>
      <c r="B29" s="89"/>
      <c r="C29" s="84" t="s">
        <v>36</v>
      </c>
      <c r="D29" s="74"/>
      <c r="E29" s="64"/>
      <c r="F29" s="72"/>
      <c r="G29" s="73"/>
      <c r="H29" s="71"/>
      <c r="I29" s="24"/>
      <c r="J29" s="25"/>
      <c r="K29" s="71"/>
      <c r="L29" s="26"/>
      <c r="M29" s="21"/>
      <c r="N29" s="46"/>
      <c r="O29" s="86"/>
      <c r="P29" s="86"/>
      <c r="AH29" s="40">
        <v>0</v>
      </c>
    </row>
    <row r="30" spans="1:34" s="40" customFormat="1" ht="45" hidden="1" customHeight="1">
      <c r="A30" s="89" t="s">
        <v>39</v>
      </c>
      <c r="B30" s="89" t="s">
        <v>40</v>
      </c>
      <c r="C30" s="84"/>
      <c r="D30" s="74"/>
      <c r="E30" s="64"/>
      <c r="F30" s="72" t="str">
        <f>INDEX(PT_DIFFERENTIATION_VTAR,MATCH(A30,PT_DIFFERENTIATION_VTAR_ID,0))</f>
        <v>Тарифы на теплоноситель, поставляемый теплоснабжающими организациями потребителям, другим теплоснабжающим организациям</v>
      </c>
      <c r="G30" s="66" t="str">
        <f>INDEX(PT_DIFFERENTIATION_NTAR,MATCH(B30,PT_DIFFERENTIATION_NTAR_ID,0))</f>
        <v/>
      </c>
      <c r="H30" s="67"/>
      <c r="I30" s="68"/>
      <c r="J30" s="69"/>
      <c r="K30" s="70"/>
      <c r="L30" s="67" t="s">
        <v>22</v>
      </c>
      <c r="M30" s="21"/>
      <c r="N30" s="46"/>
      <c r="O30" s="86"/>
      <c r="P30" s="86"/>
      <c r="AH30" s="40">
        <v>0</v>
      </c>
    </row>
    <row r="31" spans="1:34" s="40" customFormat="1" ht="18.75" hidden="1" customHeight="1">
      <c r="A31" s="89"/>
      <c r="B31" s="89"/>
      <c r="C31" s="84" t="s">
        <v>34</v>
      </c>
      <c r="D31" s="74"/>
      <c r="E31" s="64"/>
      <c r="F31" s="72"/>
      <c r="G31" s="66"/>
      <c r="H31" s="71"/>
      <c r="I31" s="24" t="s">
        <v>23</v>
      </c>
      <c r="J31" s="25"/>
      <c r="K31" s="71"/>
      <c r="L31" s="26"/>
      <c r="M31" s="21"/>
      <c r="N31" s="46"/>
      <c r="O31" s="86"/>
      <c r="P31" s="86"/>
      <c r="AH31" s="40">
        <v>0</v>
      </c>
    </row>
    <row r="32" spans="1:34" s="40" customFormat="1" ht="0.75" hidden="1" customHeight="1">
      <c r="A32" s="89"/>
      <c r="B32" s="89"/>
      <c r="C32" s="84" t="s">
        <v>36</v>
      </c>
      <c r="D32" s="74"/>
      <c r="E32" s="64"/>
      <c r="F32" s="72"/>
      <c r="G32" s="73"/>
      <c r="H32" s="71"/>
      <c r="I32" s="24"/>
      <c r="J32" s="25"/>
      <c r="K32" s="71"/>
      <c r="L32" s="26"/>
      <c r="M32" s="21"/>
      <c r="N32" s="46"/>
      <c r="O32" s="86"/>
      <c r="P32" s="86"/>
      <c r="AH32" s="40">
        <v>0</v>
      </c>
    </row>
    <row r="33" spans="1:34" s="40" customFormat="1" ht="45" hidden="1" customHeight="1">
      <c r="A33" s="89" t="s">
        <v>41</v>
      </c>
      <c r="B33" s="89" t="s">
        <v>42</v>
      </c>
      <c r="C33" s="84"/>
      <c r="D33" s="74"/>
      <c r="E33" s="64"/>
      <c r="F33" s="72" t="str">
        <f>INDEX(PT_DIFFERENTIATION_VTAR,MATCH(A33,PT_DIFFERENTIATION_VTAR_ID,0))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3" s="66" t="str">
        <f>INDEX(PT_DIFFERENTIATION_NTAR,MATCH(B33,PT_DIFFERENTIATION_NTAR_ID,0))</f>
        <v/>
      </c>
      <c r="H33" s="67"/>
      <c r="I33" s="68"/>
      <c r="J33" s="69"/>
      <c r="K33" s="70"/>
      <c r="L33" s="67" t="s">
        <v>22</v>
      </c>
      <c r="M33" s="21"/>
      <c r="N33" s="46"/>
      <c r="O33" s="86"/>
      <c r="P33" s="86"/>
      <c r="AH33" s="40">
        <v>0</v>
      </c>
    </row>
    <row r="34" spans="1:34" s="40" customFormat="1" ht="18.75" hidden="1" customHeight="1">
      <c r="A34" s="89"/>
      <c r="B34" s="89"/>
      <c r="C34" s="84" t="s">
        <v>34</v>
      </c>
      <c r="D34" s="74"/>
      <c r="E34" s="64"/>
      <c r="F34" s="72"/>
      <c r="G34" s="66"/>
      <c r="H34" s="71"/>
      <c r="I34" s="24" t="s">
        <v>23</v>
      </c>
      <c r="J34" s="25"/>
      <c r="K34" s="71"/>
      <c r="L34" s="26"/>
      <c r="M34" s="21"/>
      <c r="N34" s="46"/>
      <c r="O34" s="86"/>
      <c r="P34" s="86"/>
      <c r="AH34" s="40">
        <v>0</v>
      </c>
    </row>
    <row r="35" spans="1:34" s="40" customFormat="1" ht="0.75" hidden="1" customHeight="1">
      <c r="A35" s="89"/>
      <c r="B35" s="89"/>
      <c r="C35" s="84" t="s">
        <v>36</v>
      </c>
      <c r="D35" s="74"/>
      <c r="E35" s="64"/>
      <c r="F35" s="72"/>
      <c r="G35" s="73"/>
      <c r="H35" s="71"/>
      <c r="I35" s="24"/>
      <c r="J35" s="25"/>
      <c r="K35" s="71"/>
      <c r="L35" s="26"/>
      <c r="M35" s="21"/>
      <c r="N35" s="46"/>
      <c r="O35" s="86"/>
      <c r="P35" s="86"/>
      <c r="AH35" s="40">
        <v>0</v>
      </c>
    </row>
    <row r="36" spans="1:34" s="40" customFormat="1" ht="18.75" hidden="1" customHeight="1">
      <c r="A36" s="89" t="s">
        <v>43</v>
      </c>
      <c r="B36" s="89" t="s">
        <v>44</v>
      </c>
      <c r="C36" s="84"/>
      <c r="D36" s="74"/>
      <c r="E36" s="64"/>
      <c r="F36" s="72" t="str">
        <f>INDEX(PT_DIFFERENTIATION_VTAR,MATCH(A36,PT_DIFFERENTIATION_VTAR_ID,0))</f>
        <v>Тарифы на услуги по передаче тепловой энергии</v>
      </c>
      <c r="G36" s="66" t="str">
        <f>INDEX(PT_DIFFERENTIATION_NTAR,MATCH(B36,PT_DIFFERENTIATION_NTAR_ID,0))</f>
        <v/>
      </c>
      <c r="H36" s="67"/>
      <c r="I36" s="68"/>
      <c r="J36" s="69"/>
      <c r="K36" s="70"/>
      <c r="L36" s="67" t="s">
        <v>22</v>
      </c>
      <c r="M36" s="21"/>
      <c r="N36" s="46"/>
      <c r="O36" s="86"/>
      <c r="P36" s="86"/>
      <c r="AH36" s="40">
        <v>0</v>
      </c>
    </row>
    <row r="37" spans="1:34" s="40" customFormat="1" ht="18.75" hidden="1" customHeight="1">
      <c r="A37" s="89"/>
      <c r="B37" s="89"/>
      <c r="C37" s="84" t="s">
        <v>34</v>
      </c>
      <c r="D37" s="74"/>
      <c r="E37" s="64"/>
      <c r="F37" s="72"/>
      <c r="G37" s="66"/>
      <c r="H37" s="71"/>
      <c r="I37" s="24" t="s">
        <v>23</v>
      </c>
      <c r="J37" s="25"/>
      <c r="K37" s="71"/>
      <c r="L37" s="26"/>
      <c r="M37" s="21"/>
      <c r="N37" s="46"/>
      <c r="O37" s="86"/>
      <c r="P37" s="86"/>
      <c r="AH37" s="40">
        <v>0</v>
      </c>
    </row>
    <row r="38" spans="1:34" s="40" customFormat="1" ht="0.75" hidden="1" customHeight="1">
      <c r="A38" s="89"/>
      <c r="B38" s="89"/>
      <c r="C38" s="84" t="s">
        <v>36</v>
      </c>
      <c r="D38" s="74"/>
      <c r="E38" s="64"/>
      <c r="F38" s="72"/>
      <c r="G38" s="73"/>
      <c r="H38" s="71"/>
      <c r="I38" s="24"/>
      <c r="J38" s="25"/>
      <c r="K38" s="71"/>
      <c r="L38" s="26"/>
      <c r="M38" s="21"/>
      <c r="N38" s="46"/>
      <c r="O38" s="86"/>
      <c r="P38" s="86"/>
      <c r="AH38" s="40">
        <v>0</v>
      </c>
    </row>
    <row r="39" spans="1:34" s="40" customFormat="1" ht="18.75" hidden="1" customHeight="1">
      <c r="A39" s="89" t="s">
        <v>45</v>
      </c>
      <c r="B39" s="89" t="s">
        <v>46</v>
      </c>
      <c r="C39" s="84"/>
      <c r="D39" s="74"/>
      <c r="E39" s="64"/>
      <c r="F39" s="72" t="str">
        <f>INDEX(PT_DIFFERENTIATION_VTAR,MATCH(A39,PT_DIFFERENTIATION_VTAR_ID,0))</f>
        <v>Тарифы на услуги по передаче теплоносителя</v>
      </c>
      <c r="G39" s="66" t="str">
        <f>INDEX(PT_DIFFERENTIATION_NTAR,MATCH(B39,PT_DIFFERENTIATION_NTAR_ID,0))</f>
        <v/>
      </c>
      <c r="H39" s="67"/>
      <c r="I39" s="68"/>
      <c r="J39" s="69"/>
      <c r="K39" s="70"/>
      <c r="L39" s="67" t="s">
        <v>22</v>
      </c>
      <c r="M39" s="21"/>
      <c r="N39" s="46"/>
      <c r="O39" s="86"/>
      <c r="P39" s="86"/>
      <c r="AH39" s="40">
        <v>0</v>
      </c>
    </row>
    <row r="40" spans="1:34" s="40" customFormat="1" ht="18.75" hidden="1" customHeight="1">
      <c r="A40" s="89"/>
      <c r="B40" s="89"/>
      <c r="C40" s="84" t="s">
        <v>34</v>
      </c>
      <c r="D40" s="74"/>
      <c r="E40" s="64"/>
      <c r="F40" s="72"/>
      <c r="G40" s="66"/>
      <c r="H40" s="71"/>
      <c r="I40" s="24" t="s">
        <v>23</v>
      </c>
      <c r="J40" s="25"/>
      <c r="K40" s="71"/>
      <c r="L40" s="26"/>
      <c r="M40" s="21"/>
      <c r="N40" s="46"/>
      <c r="O40" s="86"/>
      <c r="P40" s="86"/>
      <c r="AH40" s="40">
        <v>0</v>
      </c>
    </row>
    <row r="41" spans="1:34" s="40" customFormat="1" ht="0.75" hidden="1" customHeight="1">
      <c r="A41" s="89"/>
      <c r="B41" s="89"/>
      <c r="C41" s="84" t="s">
        <v>36</v>
      </c>
      <c r="D41" s="74"/>
      <c r="E41" s="64"/>
      <c r="F41" s="72"/>
      <c r="G41" s="73"/>
      <c r="H41" s="71"/>
      <c r="I41" s="24"/>
      <c r="J41" s="25"/>
      <c r="K41" s="71"/>
      <c r="L41" s="26"/>
      <c r="M41" s="21"/>
      <c r="N41" s="46"/>
      <c r="O41" s="86"/>
      <c r="P41" s="86"/>
      <c r="AH41" s="40">
        <v>0</v>
      </c>
    </row>
    <row r="42" spans="1:34" s="40" customFormat="1" ht="18.75" hidden="1" customHeight="1">
      <c r="A42" s="89" t="s">
        <v>47</v>
      </c>
      <c r="B42" s="89" t="s">
        <v>48</v>
      </c>
      <c r="C42" s="84"/>
      <c r="D42" s="74"/>
      <c r="E42" s="64"/>
      <c r="F42" s="72" t="str">
        <f>INDEX(PT_DIFFERENTIATION_VTAR,MATCH(A42,PT_DIFFERENTIATION_VTAR_ID,0))</f>
        <v>Плата за услуги по поддержанию резервной тепловой мощности при отсутствии потребления тепловой энергии</v>
      </c>
      <c r="G42" s="66" t="str">
        <f>INDEX(PT_DIFFERENTIATION_NTAR,MATCH(B42,PT_DIFFERENTIATION_NTAR_ID,0))</f>
        <v/>
      </c>
      <c r="H42" s="67"/>
      <c r="I42" s="68"/>
      <c r="J42" s="69"/>
      <c r="K42" s="70"/>
      <c r="L42" s="67" t="s">
        <v>22</v>
      </c>
      <c r="M42" s="21"/>
      <c r="N42" s="46"/>
      <c r="O42" s="86"/>
      <c r="P42" s="86"/>
      <c r="AH42" s="40">
        <v>0</v>
      </c>
    </row>
    <row r="43" spans="1:34" s="40" customFormat="1" ht="18.75" hidden="1" customHeight="1">
      <c r="A43" s="89"/>
      <c r="B43" s="89"/>
      <c r="C43" s="84" t="s">
        <v>34</v>
      </c>
      <c r="D43" s="74"/>
      <c r="E43" s="64"/>
      <c r="F43" s="72"/>
      <c r="G43" s="66"/>
      <c r="H43" s="71"/>
      <c r="I43" s="24" t="s">
        <v>23</v>
      </c>
      <c r="J43" s="25"/>
      <c r="K43" s="71"/>
      <c r="L43" s="26"/>
      <c r="M43" s="21"/>
      <c r="N43" s="46"/>
      <c r="O43" s="86"/>
      <c r="P43" s="86"/>
      <c r="AH43" s="40">
        <v>0</v>
      </c>
    </row>
    <row r="44" spans="1:34" s="40" customFormat="1" ht="0.75" hidden="1" customHeight="1">
      <c r="A44" s="89"/>
      <c r="B44" s="89"/>
      <c r="C44" s="84" t="s">
        <v>36</v>
      </c>
      <c r="D44" s="74"/>
      <c r="E44" s="64"/>
      <c r="F44" s="72"/>
      <c r="G44" s="73"/>
      <c r="H44" s="71"/>
      <c r="I44" s="24"/>
      <c r="J44" s="25"/>
      <c r="K44" s="71"/>
      <c r="L44" s="26"/>
      <c r="M44" s="21"/>
      <c r="N44" s="46"/>
      <c r="O44" s="86"/>
      <c r="P44" s="86"/>
      <c r="AH44" s="40">
        <v>0</v>
      </c>
    </row>
    <row r="45" spans="1:34" s="40" customFormat="1" ht="18.75" hidden="1" customHeight="1">
      <c r="A45" s="89" t="s">
        <v>49</v>
      </c>
      <c r="B45" s="89" t="s">
        <v>50</v>
      </c>
      <c r="C45" s="84"/>
      <c r="D45" s="74"/>
      <c r="E45" s="64"/>
      <c r="F45" s="72" t="str">
        <f>INDEX(PT_DIFFERENTIATION_VTAR,MATCH(A45,PT_DIFFERENTIATION_VTAR_ID,0))</f>
        <v>Плата за подключение (технологическое присоединение) к системе теплоснабжения</v>
      </c>
      <c r="G45" s="66" t="str">
        <f>INDEX(PT_DIFFERENTIATION_NTAR,MATCH(B45,PT_DIFFERENTIATION_NTAR_ID,0))</f>
        <v/>
      </c>
      <c r="H45" s="67"/>
      <c r="I45" s="68"/>
      <c r="J45" s="69"/>
      <c r="K45" s="70"/>
      <c r="L45" s="67" t="s">
        <v>22</v>
      </c>
      <c r="M45" s="21"/>
      <c r="N45" s="46"/>
      <c r="O45" s="86"/>
      <c r="P45" s="86"/>
      <c r="AH45" s="40">
        <v>0</v>
      </c>
    </row>
    <row r="46" spans="1:34" s="40" customFormat="1" ht="18.75" hidden="1" customHeight="1">
      <c r="A46" s="89"/>
      <c r="B46" s="89"/>
      <c r="C46" s="84" t="s">
        <v>34</v>
      </c>
      <c r="D46" s="74"/>
      <c r="E46" s="64"/>
      <c r="F46" s="72"/>
      <c r="G46" s="66"/>
      <c r="H46" s="71"/>
      <c r="I46" s="24" t="s">
        <v>23</v>
      </c>
      <c r="J46" s="25"/>
      <c r="K46" s="71"/>
      <c r="L46" s="26"/>
      <c r="M46" s="21"/>
      <c r="N46" s="46"/>
      <c r="O46" s="86"/>
      <c r="P46" s="86"/>
      <c r="AH46" s="40">
        <v>0</v>
      </c>
    </row>
    <row r="47" spans="1:34" s="40" customFormat="1" ht="0.75" hidden="1" customHeight="1">
      <c r="A47" s="89"/>
      <c r="B47" s="89"/>
      <c r="C47" s="84" t="s">
        <v>36</v>
      </c>
      <c r="D47" s="74"/>
      <c r="E47" s="64"/>
      <c r="F47" s="72"/>
      <c r="G47" s="73"/>
      <c r="H47" s="71"/>
      <c r="I47" s="24"/>
      <c r="J47" s="25"/>
      <c r="K47" s="71"/>
      <c r="L47" s="26"/>
      <c r="M47" s="21"/>
      <c r="N47" s="46"/>
      <c r="O47" s="86"/>
      <c r="P47" s="86"/>
      <c r="AH47" s="40">
        <v>0</v>
      </c>
    </row>
    <row r="48" spans="1:34" s="40" customFormat="1" ht="18.75" hidden="1" customHeight="1">
      <c r="A48" s="89" t="s">
        <v>51</v>
      </c>
      <c r="B48" s="89" t="s">
        <v>52</v>
      </c>
      <c r="C48" s="84"/>
      <c r="D48" s="74"/>
      <c r="E48" s="64"/>
      <c r="F48" s="72" t="str">
        <f>INDEX(PT_DIFFERENTIATION_VTAR,MATCH(A48,PT_DIFFERENTIATION_VTAR_ID,0))</f>
        <v>Плата за подключение (технологическое присоединение) к системе теплоснабжения (индивидуальная)</v>
      </c>
      <c r="G48" s="66" t="str">
        <f>INDEX(PT_DIFFERENTIATION_NTAR,MATCH(B48,PT_DIFFERENTIATION_NTAR_ID,0))</f>
        <v/>
      </c>
      <c r="H48" s="67"/>
      <c r="I48" s="68"/>
      <c r="J48" s="69"/>
      <c r="K48" s="70"/>
      <c r="L48" s="67" t="s">
        <v>22</v>
      </c>
      <c r="M48" s="21"/>
      <c r="N48" s="46"/>
      <c r="O48" s="86"/>
      <c r="P48" s="86"/>
      <c r="AH48" s="40">
        <v>0</v>
      </c>
    </row>
    <row r="49" spans="1:34" s="40" customFormat="1" ht="18.75" hidden="1" customHeight="1">
      <c r="A49" s="89"/>
      <c r="B49" s="89"/>
      <c r="C49" s="84" t="s">
        <v>34</v>
      </c>
      <c r="D49" s="74"/>
      <c r="E49" s="64"/>
      <c r="F49" s="72"/>
      <c r="G49" s="66"/>
      <c r="H49" s="71"/>
      <c r="I49" s="24" t="s">
        <v>23</v>
      </c>
      <c r="J49" s="25"/>
      <c r="K49" s="71"/>
      <c r="L49" s="26"/>
      <c r="M49" s="21"/>
      <c r="N49" s="46"/>
      <c r="O49" s="86"/>
      <c r="P49" s="86"/>
      <c r="AH49" s="40">
        <v>0</v>
      </c>
    </row>
    <row r="50" spans="1:34" s="40" customFormat="1" ht="0.75" hidden="1" customHeight="1">
      <c r="A50" s="89"/>
      <c r="B50" s="89"/>
      <c r="C50" s="84" t="s">
        <v>36</v>
      </c>
      <c r="D50" s="74"/>
      <c r="E50" s="64"/>
      <c r="F50" s="72"/>
      <c r="G50" s="73"/>
      <c r="H50" s="71"/>
      <c r="I50" s="24"/>
      <c r="J50" s="25"/>
      <c r="K50" s="71"/>
      <c r="L50" s="26"/>
      <c r="M50" s="21"/>
      <c r="N50" s="46"/>
      <c r="O50" s="86"/>
      <c r="P50" s="86"/>
      <c r="AH50" s="40">
        <v>0</v>
      </c>
    </row>
    <row r="51" spans="1:34" s="40" customFormat="1" ht="18.75" hidden="1" customHeight="1">
      <c r="A51" s="89" t="s">
        <v>53</v>
      </c>
      <c r="B51" s="89" t="s">
        <v>54</v>
      </c>
      <c r="C51" s="84"/>
      <c r="D51" s="74"/>
      <c r="E51" s="64"/>
      <c r="F51" s="72" t="str">
        <f>INDEX(PT_DIFFERENTIATION_VTAR,MATCH(A51,PT_DIFFERENTIATION_VTAR_ID,0))</f>
        <v>Тариф на питьевую воду (питьевое водоснабжение)</v>
      </c>
      <c r="G51" s="66" t="str">
        <f>INDEX(PT_DIFFERENTIATION_NTAR,MATCH(B51,PT_DIFFERENTIATION_NTAR_ID,0))</f>
        <v/>
      </c>
      <c r="H51" s="67"/>
      <c r="I51" s="68"/>
      <c r="J51" s="69"/>
      <c r="K51" s="70"/>
      <c r="L51" s="67" t="s">
        <v>22</v>
      </c>
      <c r="M51" s="21"/>
      <c r="N51" s="46"/>
      <c r="O51" s="86"/>
      <c r="P51" s="86"/>
      <c r="AH51" s="40">
        <v>0</v>
      </c>
    </row>
    <row r="52" spans="1:34" s="40" customFormat="1" ht="18.75" hidden="1" customHeight="1">
      <c r="A52" s="89"/>
      <c r="B52" s="89"/>
      <c r="C52" s="84" t="s">
        <v>34</v>
      </c>
      <c r="D52" s="74"/>
      <c r="E52" s="64"/>
      <c r="F52" s="72"/>
      <c r="G52" s="66"/>
      <c r="H52" s="71"/>
      <c r="I52" s="24" t="s">
        <v>23</v>
      </c>
      <c r="J52" s="25"/>
      <c r="K52" s="71"/>
      <c r="L52" s="26"/>
      <c r="M52" s="21"/>
      <c r="N52" s="46"/>
      <c r="O52" s="86"/>
      <c r="P52" s="86"/>
      <c r="AH52" s="40">
        <v>0</v>
      </c>
    </row>
    <row r="53" spans="1:34" s="40" customFormat="1" ht="0.75" hidden="1" customHeight="1">
      <c r="A53" s="89"/>
      <c r="B53" s="89"/>
      <c r="C53" s="84" t="s">
        <v>36</v>
      </c>
      <c r="D53" s="74"/>
      <c r="E53" s="64"/>
      <c r="F53" s="72"/>
      <c r="G53" s="73"/>
      <c r="H53" s="71"/>
      <c r="I53" s="24"/>
      <c r="J53" s="25"/>
      <c r="K53" s="71"/>
      <c r="L53" s="26"/>
      <c r="M53" s="21"/>
      <c r="N53" s="46"/>
      <c r="O53" s="86"/>
      <c r="P53" s="86"/>
      <c r="AH53" s="40">
        <v>0</v>
      </c>
    </row>
    <row r="54" spans="1:34" s="40" customFormat="1" ht="18.75" hidden="1" customHeight="1">
      <c r="A54" s="89" t="s">
        <v>55</v>
      </c>
      <c r="B54" s="89" t="s">
        <v>56</v>
      </c>
      <c r="C54" s="84"/>
      <c r="D54" s="74"/>
      <c r="E54" s="64"/>
      <c r="F54" s="72" t="str">
        <f>INDEX(PT_DIFFERENTIATION_VTAR,MATCH(A54,PT_DIFFERENTIATION_VTAR_ID,0))</f>
        <v>Тариф на техническую воду</v>
      </c>
      <c r="G54" s="66" t="str">
        <f>INDEX(PT_DIFFERENTIATION_NTAR,MATCH(B54,PT_DIFFERENTIATION_NTAR_ID,0))</f>
        <v/>
      </c>
      <c r="H54" s="67"/>
      <c r="I54" s="68"/>
      <c r="J54" s="69"/>
      <c r="K54" s="70"/>
      <c r="L54" s="67" t="s">
        <v>22</v>
      </c>
      <c r="M54" s="21"/>
      <c r="N54" s="46"/>
      <c r="O54" s="86"/>
      <c r="P54" s="86"/>
      <c r="AH54" s="40">
        <v>0</v>
      </c>
    </row>
    <row r="55" spans="1:34" s="40" customFormat="1" ht="18.75" hidden="1" customHeight="1">
      <c r="A55" s="89"/>
      <c r="B55" s="89"/>
      <c r="C55" s="84" t="s">
        <v>34</v>
      </c>
      <c r="D55" s="74"/>
      <c r="E55" s="64"/>
      <c r="F55" s="72"/>
      <c r="G55" s="66"/>
      <c r="H55" s="71"/>
      <c r="I55" s="24" t="s">
        <v>23</v>
      </c>
      <c r="J55" s="25"/>
      <c r="K55" s="71"/>
      <c r="L55" s="26"/>
      <c r="M55" s="21"/>
      <c r="N55" s="46"/>
      <c r="O55" s="86"/>
      <c r="P55" s="86"/>
      <c r="AH55" s="40">
        <v>0</v>
      </c>
    </row>
    <row r="56" spans="1:34" s="40" customFormat="1" ht="0.75" hidden="1" customHeight="1">
      <c r="A56" s="89"/>
      <c r="B56" s="89"/>
      <c r="C56" s="84" t="s">
        <v>36</v>
      </c>
      <c r="D56" s="74"/>
      <c r="E56" s="64"/>
      <c r="F56" s="72"/>
      <c r="G56" s="73"/>
      <c r="H56" s="71"/>
      <c r="I56" s="24"/>
      <c r="J56" s="25"/>
      <c r="K56" s="71"/>
      <c r="L56" s="26"/>
      <c r="M56" s="21"/>
      <c r="N56" s="46"/>
      <c r="O56" s="86"/>
      <c r="P56" s="86"/>
      <c r="AH56" s="40">
        <v>0</v>
      </c>
    </row>
    <row r="57" spans="1:34" s="40" customFormat="1" ht="18.75" hidden="1" customHeight="1">
      <c r="A57" s="89" t="s">
        <v>57</v>
      </c>
      <c r="B57" s="89" t="s">
        <v>58</v>
      </c>
      <c r="C57" s="84"/>
      <c r="D57" s="74"/>
      <c r="E57" s="64"/>
      <c r="F57" s="72" t="str">
        <f>INDEX(PT_DIFFERENTIATION_VTAR,MATCH(A57,PT_DIFFERENTIATION_VTAR_ID,0))</f>
        <v>Тариф на транспортировку воды</v>
      </c>
      <c r="G57" s="66" t="str">
        <f>INDEX(PT_DIFFERENTIATION_NTAR,MATCH(B57,PT_DIFFERENTIATION_NTAR_ID,0))</f>
        <v/>
      </c>
      <c r="H57" s="67"/>
      <c r="I57" s="68"/>
      <c r="J57" s="69"/>
      <c r="K57" s="70"/>
      <c r="L57" s="67" t="s">
        <v>22</v>
      </c>
      <c r="M57" s="21"/>
      <c r="N57" s="46"/>
      <c r="O57" s="86"/>
      <c r="P57" s="86"/>
      <c r="AH57" s="40">
        <v>0</v>
      </c>
    </row>
    <row r="58" spans="1:34" s="40" customFormat="1" ht="18.75" hidden="1" customHeight="1">
      <c r="A58" s="89"/>
      <c r="B58" s="89"/>
      <c r="C58" s="84" t="s">
        <v>34</v>
      </c>
      <c r="D58" s="74"/>
      <c r="E58" s="64"/>
      <c r="F58" s="72"/>
      <c r="G58" s="66"/>
      <c r="H58" s="71"/>
      <c r="I58" s="24" t="s">
        <v>23</v>
      </c>
      <c r="J58" s="25"/>
      <c r="K58" s="71"/>
      <c r="L58" s="26"/>
      <c r="M58" s="21"/>
      <c r="N58" s="46"/>
      <c r="O58" s="86"/>
      <c r="P58" s="86"/>
      <c r="AH58" s="40">
        <v>0</v>
      </c>
    </row>
    <row r="59" spans="1:34" s="40" customFormat="1" ht="0.75" hidden="1" customHeight="1">
      <c r="A59" s="89"/>
      <c r="B59" s="89"/>
      <c r="C59" s="84" t="s">
        <v>36</v>
      </c>
      <c r="D59" s="74"/>
      <c r="E59" s="64"/>
      <c r="F59" s="72"/>
      <c r="G59" s="73"/>
      <c r="H59" s="71"/>
      <c r="I59" s="24"/>
      <c r="J59" s="25"/>
      <c r="K59" s="71"/>
      <c r="L59" s="26"/>
      <c r="M59" s="21"/>
      <c r="N59" s="46"/>
      <c r="O59" s="86"/>
      <c r="P59" s="86"/>
      <c r="AH59" s="40">
        <v>0</v>
      </c>
    </row>
    <row r="60" spans="1:34" s="40" customFormat="1" ht="18.75" hidden="1" customHeight="1">
      <c r="A60" s="89" t="s">
        <v>59</v>
      </c>
      <c r="B60" s="89" t="s">
        <v>60</v>
      </c>
      <c r="C60" s="84"/>
      <c r="D60" s="74"/>
      <c r="E60" s="64"/>
      <c r="F60" s="72" t="str">
        <f>INDEX(PT_DIFFERENTIATION_VTAR,MATCH(A60,PT_DIFFERENTIATION_VTAR_ID,0))</f>
        <v>Тариф на подвоз воды</v>
      </c>
      <c r="G60" s="66" t="str">
        <f>INDEX(PT_DIFFERENTIATION_NTAR,MATCH(B60,PT_DIFFERENTIATION_NTAR_ID,0))</f>
        <v/>
      </c>
      <c r="H60" s="67"/>
      <c r="I60" s="68"/>
      <c r="J60" s="69"/>
      <c r="K60" s="70"/>
      <c r="L60" s="67" t="s">
        <v>22</v>
      </c>
      <c r="M60" s="21"/>
      <c r="N60" s="46"/>
      <c r="O60" s="86"/>
      <c r="P60" s="86"/>
      <c r="AH60" s="40">
        <v>0</v>
      </c>
    </row>
    <row r="61" spans="1:34" s="40" customFormat="1" ht="18.75" hidden="1" customHeight="1">
      <c r="A61" s="89"/>
      <c r="B61" s="89"/>
      <c r="C61" s="84" t="s">
        <v>34</v>
      </c>
      <c r="D61" s="74"/>
      <c r="E61" s="64"/>
      <c r="F61" s="72"/>
      <c r="G61" s="66"/>
      <c r="H61" s="71"/>
      <c r="I61" s="24" t="s">
        <v>23</v>
      </c>
      <c r="J61" s="25"/>
      <c r="K61" s="71"/>
      <c r="L61" s="26"/>
      <c r="M61" s="21"/>
      <c r="N61" s="46"/>
      <c r="O61" s="86"/>
      <c r="P61" s="86"/>
      <c r="AH61" s="40">
        <v>0</v>
      </c>
    </row>
    <row r="62" spans="1:34" s="40" customFormat="1" ht="0.75" hidden="1" customHeight="1">
      <c r="A62" s="89"/>
      <c r="B62" s="89"/>
      <c r="C62" s="84" t="s">
        <v>36</v>
      </c>
      <c r="D62" s="74"/>
      <c r="E62" s="64"/>
      <c r="F62" s="72"/>
      <c r="G62" s="73"/>
      <c r="H62" s="71"/>
      <c r="I62" s="24"/>
      <c r="J62" s="25"/>
      <c r="K62" s="71"/>
      <c r="L62" s="26"/>
      <c r="M62" s="21"/>
      <c r="N62" s="46"/>
      <c r="O62" s="86"/>
      <c r="P62" s="86"/>
      <c r="AH62" s="40">
        <v>0</v>
      </c>
    </row>
    <row r="63" spans="1:34" s="40" customFormat="1" ht="18.75" hidden="1" customHeight="1">
      <c r="A63" s="89" t="s">
        <v>61</v>
      </c>
      <c r="B63" s="89" t="s">
        <v>62</v>
      </c>
      <c r="C63" s="84"/>
      <c r="D63" s="74"/>
      <c r="E63" s="64"/>
      <c r="F63" s="72" t="str">
        <f>INDEX(PT_DIFFERENTIATION_VTAR,MATCH(A63,PT_DIFFERENTIATION_VTAR_ID,0))</f>
        <v>Тариф на подключение (технологическое присоединение) к централизованной системе холодного водоснабжения</v>
      </c>
      <c r="G63" s="66" t="str">
        <f>INDEX(PT_DIFFERENTIATION_NTAR,MATCH(B63,PT_DIFFERENTIATION_NTAR_ID,0))</f>
        <v/>
      </c>
      <c r="H63" s="67"/>
      <c r="I63" s="68"/>
      <c r="J63" s="69"/>
      <c r="K63" s="70"/>
      <c r="L63" s="67" t="s">
        <v>22</v>
      </c>
      <c r="M63" s="21"/>
      <c r="N63" s="46"/>
      <c r="O63" s="86"/>
      <c r="P63" s="86"/>
      <c r="AH63" s="40">
        <v>0</v>
      </c>
    </row>
    <row r="64" spans="1:34" s="40" customFormat="1" ht="18.75" hidden="1" customHeight="1">
      <c r="A64" s="89"/>
      <c r="B64" s="89"/>
      <c r="C64" s="84" t="s">
        <v>34</v>
      </c>
      <c r="D64" s="74"/>
      <c r="E64" s="64"/>
      <c r="F64" s="72"/>
      <c r="G64" s="66"/>
      <c r="H64" s="71"/>
      <c r="I64" s="24" t="s">
        <v>23</v>
      </c>
      <c r="J64" s="25"/>
      <c r="K64" s="71"/>
      <c r="L64" s="26"/>
      <c r="M64" s="21"/>
      <c r="N64" s="46"/>
      <c r="O64" s="86"/>
      <c r="P64" s="86"/>
      <c r="AH64" s="40">
        <v>0</v>
      </c>
    </row>
    <row r="65" spans="1:34" s="40" customFormat="1" ht="0.75" hidden="1" customHeight="1">
      <c r="A65" s="89"/>
      <c r="B65" s="89"/>
      <c r="C65" s="84" t="s">
        <v>36</v>
      </c>
      <c r="D65" s="74"/>
      <c r="E65" s="64"/>
      <c r="F65" s="72"/>
      <c r="G65" s="73"/>
      <c r="H65" s="71"/>
      <c r="I65" s="24"/>
      <c r="J65" s="25"/>
      <c r="K65" s="71"/>
      <c r="L65" s="26"/>
      <c r="M65" s="21"/>
      <c r="N65" s="46"/>
      <c r="O65" s="86"/>
      <c r="P65" s="86"/>
      <c r="AH65" s="40">
        <v>0</v>
      </c>
    </row>
    <row r="66" spans="1:34" s="40" customFormat="1" ht="18.75" hidden="1" customHeight="1">
      <c r="A66" s="89" t="s">
        <v>63</v>
      </c>
      <c r="B66" s="89" t="s">
        <v>64</v>
      </c>
      <c r="C66" s="84"/>
      <c r="D66" s="74"/>
      <c r="E66" s="64"/>
      <c r="F66" s="72" t="str">
        <f>INDEX(PT_DIFFERENTIATION_VTAR,MATCH(A66,PT_DIFFERENTIATION_VTAR_ID,0))</f>
        <v>Тариф на горячую воду (горячее водоснабжение)</v>
      </c>
      <c r="G66" s="66" t="str">
        <f>INDEX(PT_DIFFERENTIATION_NTAR,MATCH(B66,PT_DIFFERENTIATION_NTAR_ID,0))</f>
        <v/>
      </c>
      <c r="H66" s="67"/>
      <c r="I66" s="68"/>
      <c r="J66" s="69"/>
      <c r="K66" s="70"/>
      <c r="L66" s="67" t="s">
        <v>22</v>
      </c>
      <c r="M66" s="21"/>
      <c r="N66" s="46"/>
      <c r="O66" s="86"/>
      <c r="P66" s="86"/>
      <c r="AH66" s="40">
        <v>0</v>
      </c>
    </row>
    <row r="67" spans="1:34" s="40" customFormat="1" ht="18.75" hidden="1" customHeight="1">
      <c r="A67" s="89"/>
      <c r="B67" s="89"/>
      <c r="C67" s="84" t="s">
        <v>34</v>
      </c>
      <c r="D67" s="74"/>
      <c r="E67" s="64"/>
      <c r="F67" s="72"/>
      <c r="G67" s="66"/>
      <c r="H67" s="71"/>
      <c r="I67" s="24" t="s">
        <v>23</v>
      </c>
      <c r="J67" s="25"/>
      <c r="K67" s="71"/>
      <c r="L67" s="26"/>
      <c r="M67" s="21"/>
      <c r="N67" s="46"/>
      <c r="O67" s="86"/>
      <c r="P67" s="86"/>
      <c r="AH67" s="40">
        <v>0</v>
      </c>
    </row>
    <row r="68" spans="1:34" s="40" customFormat="1" ht="0.75" hidden="1" customHeight="1">
      <c r="A68" s="89"/>
      <c r="B68" s="89"/>
      <c r="C68" s="84" t="s">
        <v>36</v>
      </c>
      <c r="D68" s="74"/>
      <c r="E68" s="64"/>
      <c r="F68" s="72"/>
      <c r="G68" s="73"/>
      <c r="H68" s="71"/>
      <c r="I68" s="24"/>
      <c r="J68" s="25"/>
      <c r="K68" s="71"/>
      <c r="L68" s="26"/>
      <c r="M68" s="21"/>
      <c r="N68" s="46"/>
      <c r="O68" s="86"/>
      <c r="P68" s="86"/>
      <c r="AH68" s="40">
        <v>0</v>
      </c>
    </row>
    <row r="69" spans="1:34" s="40" customFormat="1" ht="18.75" hidden="1" customHeight="1">
      <c r="A69" s="89" t="s">
        <v>65</v>
      </c>
      <c r="B69" s="89" t="s">
        <v>66</v>
      </c>
      <c r="C69" s="84"/>
      <c r="D69" s="74"/>
      <c r="E69" s="64"/>
      <c r="F69" s="72" t="str">
        <f>INDEX(PT_DIFFERENTIATION_VTAR,MATCH(A69,PT_DIFFERENTIATION_VTAR_ID,0))</f>
        <v>Тариф на транспортировку горячей воды</v>
      </c>
      <c r="G69" s="66" t="str">
        <f>INDEX(PT_DIFFERENTIATION_NTAR,MATCH(B69,PT_DIFFERENTIATION_NTAR_ID,0))</f>
        <v/>
      </c>
      <c r="H69" s="67"/>
      <c r="I69" s="68"/>
      <c r="J69" s="69"/>
      <c r="K69" s="70"/>
      <c r="L69" s="67" t="s">
        <v>22</v>
      </c>
      <c r="M69" s="21"/>
      <c r="N69" s="46"/>
      <c r="O69" s="86"/>
      <c r="P69" s="86"/>
      <c r="AH69" s="40">
        <v>0</v>
      </c>
    </row>
    <row r="70" spans="1:34" s="40" customFormat="1" ht="18.75" hidden="1" customHeight="1">
      <c r="A70" s="89"/>
      <c r="B70" s="89"/>
      <c r="C70" s="84" t="s">
        <v>34</v>
      </c>
      <c r="D70" s="74"/>
      <c r="E70" s="64"/>
      <c r="F70" s="72"/>
      <c r="G70" s="66"/>
      <c r="H70" s="71"/>
      <c r="I70" s="24" t="s">
        <v>23</v>
      </c>
      <c r="J70" s="25"/>
      <c r="K70" s="71"/>
      <c r="L70" s="26"/>
      <c r="M70" s="21"/>
      <c r="N70" s="46"/>
      <c r="O70" s="86"/>
      <c r="P70" s="86"/>
      <c r="AH70" s="40">
        <v>0</v>
      </c>
    </row>
    <row r="71" spans="1:34" s="40" customFormat="1" ht="0.75" hidden="1" customHeight="1">
      <c r="A71" s="89"/>
      <c r="B71" s="89"/>
      <c r="C71" s="84" t="s">
        <v>36</v>
      </c>
      <c r="D71" s="74"/>
      <c r="E71" s="64"/>
      <c r="F71" s="72"/>
      <c r="G71" s="73"/>
      <c r="H71" s="71"/>
      <c r="I71" s="24"/>
      <c r="J71" s="25"/>
      <c r="K71" s="71"/>
      <c r="L71" s="26"/>
      <c r="M71" s="21"/>
      <c r="N71" s="46"/>
      <c r="O71" s="86"/>
      <c r="P71" s="86"/>
      <c r="AH71" s="40">
        <v>0</v>
      </c>
    </row>
    <row r="72" spans="1:34" s="40" customFormat="1" ht="18.75" hidden="1" customHeight="1">
      <c r="A72" s="89" t="s">
        <v>67</v>
      </c>
      <c r="B72" s="89" t="s">
        <v>68</v>
      </c>
      <c r="C72" s="84"/>
      <c r="D72" s="74"/>
      <c r="E72" s="64"/>
      <c r="F72" s="72" t="str">
        <f>INDEX(PT_DIFFERENTIATION_VTAR,MATCH(A72,PT_DIFFERENTIATION_VTAR_ID,0))</f>
        <v>Тариф на подключение (технологическое присоединение) к централизованной системе горячего водоснабжения</v>
      </c>
      <c r="G72" s="66" t="str">
        <f>INDEX(PT_DIFFERENTIATION_NTAR,MATCH(B72,PT_DIFFERENTIATION_NTAR_ID,0))</f>
        <v/>
      </c>
      <c r="H72" s="67"/>
      <c r="I72" s="68"/>
      <c r="J72" s="69"/>
      <c r="K72" s="70"/>
      <c r="L72" s="67" t="s">
        <v>22</v>
      </c>
      <c r="M72" s="21"/>
      <c r="N72" s="46"/>
      <c r="O72" s="86"/>
      <c r="P72" s="86"/>
      <c r="AH72" s="40">
        <v>0</v>
      </c>
    </row>
    <row r="73" spans="1:34" s="40" customFormat="1" ht="18.75" hidden="1" customHeight="1">
      <c r="A73" s="89"/>
      <c r="B73" s="89"/>
      <c r="C73" s="84" t="s">
        <v>34</v>
      </c>
      <c r="D73" s="74"/>
      <c r="E73" s="64"/>
      <c r="F73" s="72"/>
      <c r="G73" s="66"/>
      <c r="H73" s="71"/>
      <c r="I73" s="24" t="s">
        <v>23</v>
      </c>
      <c r="J73" s="25"/>
      <c r="K73" s="71"/>
      <c r="L73" s="26"/>
      <c r="M73" s="21"/>
      <c r="N73" s="46"/>
      <c r="O73" s="86"/>
      <c r="P73" s="86"/>
      <c r="AH73" s="40">
        <v>0</v>
      </c>
    </row>
    <row r="74" spans="1:34" s="40" customFormat="1" ht="0.75" hidden="1" customHeight="1">
      <c r="A74" s="89"/>
      <c r="B74" s="89"/>
      <c r="C74" s="84" t="s">
        <v>36</v>
      </c>
      <c r="D74" s="74"/>
      <c r="E74" s="64"/>
      <c r="F74" s="72"/>
      <c r="G74" s="73"/>
      <c r="H74" s="71"/>
      <c r="I74" s="24"/>
      <c r="J74" s="25"/>
      <c r="K74" s="71"/>
      <c r="L74" s="26"/>
      <c r="M74" s="21"/>
      <c r="N74" s="46"/>
      <c r="O74" s="86"/>
      <c r="P74" s="86"/>
      <c r="AH74" s="40">
        <v>0</v>
      </c>
    </row>
    <row r="75" spans="1:34" s="40" customFormat="1" ht="18.75" hidden="1" customHeight="1">
      <c r="A75" s="89" t="s">
        <v>69</v>
      </c>
      <c r="B75" s="89" t="s">
        <v>70</v>
      </c>
      <c r="C75" s="84"/>
      <c r="D75" s="74"/>
      <c r="E75" s="64"/>
      <c r="F75" s="72" t="str">
        <f>INDEX(PT_DIFFERENTIATION_VTAR,MATCH(A75,PT_DIFFERENTIATION_VTAR_ID,0))</f>
        <v>Тариф на водоотведение</v>
      </c>
      <c r="G75" s="66" t="str">
        <f>INDEX(PT_DIFFERENTIATION_NTAR,MATCH(B75,PT_DIFFERENTIATION_NTAR_ID,0))</f>
        <v/>
      </c>
      <c r="H75" s="67"/>
      <c r="I75" s="68"/>
      <c r="J75" s="69"/>
      <c r="K75" s="70"/>
      <c r="L75" s="67" t="s">
        <v>22</v>
      </c>
      <c r="M75" s="21"/>
      <c r="N75" s="46"/>
      <c r="O75" s="86"/>
      <c r="P75" s="86"/>
      <c r="AH75" s="40">
        <v>0</v>
      </c>
    </row>
    <row r="76" spans="1:34" s="40" customFormat="1" ht="18.75" hidden="1" customHeight="1">
      <c r="A76" s="89"/>
      <c r="B76" s="89"/>
      <c r="C76" s="84" t="s">
        <v>34</v>
      </c>
      <c r="D76" s="74"/>
      <c r="E76" s="64"/>
      <c r="F76" s="72"/>
      <c r="G76" s="66"/>
      <c r="H76" s="71"/>
      <c r="I76" s="24" t="s">
        <v>23</v>
      </c>
      <c r="J76" s="25"/>
      <c r="K76" s="71"/>
      <c r="L76" s="26"/>
      <c r="M76" s="21"/>
      <c r="N76" s="46"/>
      <c r="O76" s="86"/>
      <c r="P76" s="86"/>
      <c r="AH76" s="40">
        <v>0</v>
      </c>
    </row>
    <row r="77" spans="1:34" s="40" customFormat="1" ht="0.75" hidden="1" customHeight="1">
      <c r="A77" s="89"/>
      <c r="B77" s="89"/>
      <c r="C77" s="84" t="s">
        <v>36</v>
      </c>
      <c r="D77" s="74"/>
      <c r="E77" s="64"/>
      <c r="F77" s="72"/>
      <c r="G77" s="73"/>
      <c r="H77" s="71"/>
      <c r="I77" s="24"/>
      <c r="J77" s="25"/>
      <c r="K77" s="71"/>
      <c r="L77" s="26"/>
      <c r="M77" s="21"/>
      <c r="N77" s="46"/>
      <c r="O77" s="86"/>
      <c r="P77" s="86"/>
      <c r="AH77" s="40">
        <v>0</v>
      </c>
    </row>
    <row r="78" spans="1:34" s="40" customFormat="1" ht="18.75" hidden="1" customHeight="1">
      <c r="A78" s="89" t="s">
        <v>71</v>
      </c>
      <c r="B78" s="89" t="s">
        <v>72</v>
      </c>
      <c r="C78" s="84"/>
      <c r="D78" s="74"/>
      <c r="E78" s="64"/>
      <c r="F78" s="72" t="str">
        <f>INDEX(PT_DIFFERENTIATION_VTAR,MATCH(A78,PT_DIFFERENTIATION_VTAR_ID,0))</f>
        <v>Тариф на транспортировку сточных вод</v>
      </c>
      <c r="G78" s="66" t="str">
        <f>INDEX(PT_DIFFERENTIATION_NTAR,MATCH(B78,PT_DIFFERENTIATION_NTAR_ID,0))</f>
        <v/>
      </c>
      <c r="H78" s="67"/>
      <c r="I78" s="68"/>
      <c r="J78" s="69"/>
      <c r="K78" s="70"/>
      <c r="L78" s="67" t="s">
        <v>22</v>
      </c>
      <c r="M78" s="21"/>
      <c r="N78" s="46"/>
      <c r="O78" s="86"/>
      <c r="P78" s="86"/>
      <c r="AH78" s="40">
        <v>0</v>
      </c>
    </row>
    <row r="79" spans="1:34" s="40" customFormat="1" ht="18.75" hidden="1" customHeight="1">
      <c r="A79" s="89"/>
      <c r="B79" s="89"/>
      <c r="C79" s="84" t="s">
        <v>34</v>
      </c>
      <c r="D79" s="74"/>
      <c r="E79" s="64"/>
      <c r="F79" s="72"/>
      <c r="G79" s="66"/>
      <c r="H79" s="71"/>
      <c r="I79" s="24" t="s">
        <v>23</v>
      </c>
      <c r="J79" s="25"/>
      <c r="K79" s="71"/>
      <c r="L79" s="26"/>
      <c r="M79" s="21"/>
      <c r="N79" s="46"/>
      <c r="O79" s="86"/>
      <c r="P79" s="86"/>
      <c r="AH79" s="40">
        <v>0</v>
      </c>
    </row>
    <row r="80" spans="1:34" s="40" customFormat="1" ht="0.75" hidden="1" customHeight="1">
      <c r="A80" s="89"/>
      <c r="B80" s="89"/>
      <c r="C80" s="84" t="s">
        <v>36</v>
      </c>
      <c r="D80" s="74"/>
      <c r="E80" s="64"/>
      <c r="F80" s="72"/>
      <c r="G80" s="73"/>
      <c r="H80" s="71"/>
      <c r="I80" s="24"/>
      <c r="J80" s="25"/>
      <c r="K80" s="71"/>
      <c r="L80" s="26"/>
      <c r="M80" s="21"/>
      <c r="N80" s="46"/>
      <c r="O80" s="86"/>
      <c r="P80" s="86"/>
      <c r="AH80" s="40">
        <v>0</v>
      </c>
    </row>
    <row r="81" spans="1:34" s="40" customFormat="1" ht="18.75" hidden="1" customHeight="1">
      <c r="A81" s="89" t="s">
        <v>73</v>
      </c>
      <c r="B81" s="89" t="s">
        <v>74</v>
      </c>
      <c r="C81" s="84"/>
      <c r="D81" s="74"/>
      <c r="E81" s="64"/>
      <c r="F81" s="72" t="str">
        <f>INDEX(PT_DIFFERENTIATION_VTAR,MATCH(A81,PT_DIFFERENTIATION_VTAR_ID,0))</f>
        <v>Тариф на подключение (технологическое присоединение) к централизованной системе водоотведения</v>
      </c>
      <c r="G81" s="66" t="str">
        <f>INDEX(PT_DIFFERENTIATION_NTAR,MATCH(B81,PT_DIFFERENTIATION_NTAR_ID,0))</f>
        <v/>
      </c>
      <c r="H81" s="67"/>
      <c r="I81" s="68"/>
      <c r="J81" s="69"/>
      <c r="K81" s="70"/>
      <c r="L81" s="67" t="s">
        <v>22</v>
      </c>
      <c r="M81" s="21"/>
      <c r="N81" s="46"/>
      <c r="O81" s="86"/>
      <c r="P81" s="86"/>
      <c r="AH81" s="40">
        <v>0</v>
      </c>
    </row>
    <row r="82" spans="1:34" s="40" customFormat="1" ht="18.75" hidden="1" customHeight="1">
      <c r="A82" s="89"/>
      <c r="B82" s="89"/>
      <c r="C82" s="84" t="s">
        <v>34</v>
      </c>
      <c r="D82" s="74"/>
      <c r="E82" s="64"/>
      <c r="F82" s="72"/>
      <c r="G82" s="66"/>
      <c r="H82" s="71"/>
      <c r="I82" s="24" t="s">
        <v>23</v>
      </c>
      <c r="J82" s="25"/>
      <c r="K82" s="71"/>
      <c r="L82" s="26"/>
      <c r="M82" s="21"/>
      <c r="N82" s="46"/>
      <c r="O82" s="86"/>
      <c r="P82" s="86"/>
      <c r="AH82" s="40">
        <v>0</v>
      </c>
    </row>
    <row r="83" spans="1:34" s="40" customFormat="1" ht="1.1499999999999999" customHeight="1">
      <c r="A83" s="89"/>
      <c r="B83" s="89"/>
      <c r="C83" s="84" t="s">
        <v>36</v>
      </c>
      <c r="D83" s="74"/>
      <c r="E83" s="64"/>
      <c r="F83" s="72"/>
      <c r="G83" s="73"/>
      <c r="H83" s="71"/>
      <c r="I83" s="24"/>
      <c r="J83" s="25"/>
      <c r="K83" s="71"/>
      <c r="L83" s="26"/>
      <c r="M83" s="21"/>
      <c r="N83" s="46"/>
      <c r="O83" s="86"/>
      <c r="P83" s="86"/>
      <c r="AH83" s="40">
        <v>1</v>
      </c>
    </row>
    <row r="84" spans="1:34" ht="19.899999999999999" customHeight="1">
      <c r="A84" s="89"/>
      <c r="B84" s="89"/>
      <c r="D84" s="29"/>
      <c r="E84" s="16" t="s">
        <v>10</v>
      </c>
      <c r="F84" s="61"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теплоснабжения)</v>
      </c>
      <c r="G84" s="61"/>
      <c r="H84" s="61"/>
      <c r="I84" s="61"/>
      <c r="J84" s="61"/>
      <c r="K84" s="61"/>
      <c r="L84" s="61"/>
      <c r="M84" s="77"/>
      <c r="N84" s="46"/>
      <c r="AH84" s="40">
        <v>19</v>
      </c>
    </row>
    <row r="85" spans="1:34" ht="35.65" customHeight="1">
      <c r="A85" s="89"/>
      <c r="B85" s="89"/>
      <c r="D85" s="29"/>
      <c r="E85" s="78"/>
      <c r="F85" s="15" t="s">
        <v>22</v>
      </c>
      <c r="G85" s="15" t="s">
        <v>22</v>
      </c>
      <c r="H85" s="55" t="s">
        <v>22</v>
      </c>
      <c r="I85" s="56"/>
      <c r="J85" s="15" t="s">
        <v>22</v>
      </c>
      <c r="K85" s="15" t="s">
        <v>22</v>
      </c>
      <c r="L85" s="79"/>
      <c r="M85" s="80" t="s">
        <v>25</v>
      </c>
      <c r="N85" s="46"/>
      <c r="AH85" s="40">
        <v>34</v>
      </c>
    </row>
    <row r="86" spans="1:34" ht="19.899999999999999" customHeight="1">
      <c r="A86" s="89"/>
      <c r="B86" s="89"/>
      <c r="D86" s="29"/>
      <c r="E86" s="16" t="s">
        <v>12</v>
      </c>
      <c r="F86" s="61" t="s">
        <v>26</v>
      </c>
      <c r="G86" s="61"/>
      <c r="H86" s="61"/>
      <c r="I86" s="61"/>
      <c r="J86" s="61"/>
      <c r="K86" s="61"/>
      <c r="L86" s="61"/>
      <c r="M86" s="77"/>
      <c r="N86" s="46"/>
      <c r="AH86" s="40">
        <v>19</v>
      </c>
    </row>
    <row r="87" spans="1:34" s="40" customFormat="1" ht="60.75" hidden="1" customHeight="1">
      <c r="A87" s="89" t="s">
        <v>32</v>
      </c>
      <c r="B87" s="89" t="s">
        <v>33</v>
      </c>
      <c r="C87" s="84"/>
      <c r="D87" s="74"/>
      <c r="E87" s="64"/>
      <c r="F87" s="72" t="str">
        <f>INDEX(PT_DIFFERENTIATION_VTAR,MATCH(A87,PT_DIFFERENTIATION_VTAR_ID,0))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87" s="66" t="str">
        <f>INDEX(PT_DIFFERENTIATION_NTAR,MATCH(B87,PT_DIFFERENTIATION_NTAR_ID,0))</f>
        <v/>
      </c>
      <c r="H87" s="67"/>
      <c r="I87" s="68"/>
      <c r="J87" s="69"/>
      <c r="K87" s="81"/>
      <c r="L87" s="67" t="s">
        <v>22</v>
      </c>
      <c r="M87" s="20"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87" s="46"/>
      <c r="O87" s="86"/>
      <c r="P87" s="86"/>
      <c r="AH87" s="40">
        <v>0</v>
      </c>
    </row>
    <row r="88" spans="1:34" s="40" customFormat="1" ht="18.75" hidden="1" customHeight="1">
      <c r="A88" s="89"/>
      <c r="B88" s="89"/>
      <c r="C88" s="84" t="s">
        <v>35</v>
      </c>
      <c r="D88" s="74"/>
      <c r="E88" s="64"/>
      <c r="F88" s="72"/>
      <c r="G88" s="66"/>
      <c r="H88" s="71"/>
      <c r="I88" s="24" t="s">
        <v>23</v>
      </c>
      <c r="J88" s="25"/>
      <c r="K88" s="71"/>
      <c r="L88" s="26"/>
      <c r="M88" s="21"/>
      <c r="N88" s="46"/>
      <c r="O88" s="86"/>
      <c r="P88" s="86"/>
      <c r="AH88" s="40">
        <v>0</v>
      </c>
    </row>
    <row r="89" spans="1:34" s="40" customFormat="1" ht="0.75" hidden="1" customHeight="1">
      <c r="A89" s="89"/>
      <c r="B89" s="89"/>
      <c r="C89" s="84" t="s">
        <v>75</v>
      </c>
      <c r="D89" s="74"/>
      <c r="E89" s="64"/>
      <c r="F89" s="72"/>
      <c r="G89" s="73"/>
      <c r="H89" s="71"/>
      <c r="I89" s="24"/>
      <c r="J89" s="25"/>
      <c r="K89" s="71"/>
      <c r="L89" s="26"/>
      <c r="M89" s="21"/>
      <c r="N89" s="46"/>
      <c r="O89" s="86"/>
      <c r="P89" s="86"/>
      <c r="AH89" s="40">
        <v>0</v>
      </c>
    </row>
    <row r="90" spans="1:34" s="40" customFormat="1" ht="54" customHeight="1">
      <c r="A90" s="89" t="s">
        <v>37</v>
      </c>
      <c r="B90" s="89" t="s">
        <v>38</v>
      </c>
      <c r="C90" s="84"/>
      <c r="D90" s="74"/>
      <c r="E90" s="64"/>
      <c r="F90" s="72" t="str">
        <f>INDEX(PT_DIFFERENTIATION_VTAR,MATCH(A90,PT_DIFFERENTIATION_VTAR_ID,0))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90" s="66" t="str">
        <f>INDEX(PT_DIFFERENTIATION_NTAR,MATCH(B90,PT_DIFFERENTIATION_NTAR_ID,0))</f>
        <v>Услуги по передаче тепловой энергии</v>
      </c>
      <c r="H90" s="67"/>
      <c r="I90" s="68">
        <v>45292</v>
      </c>
      <c r="J90" s="69">
        <v>45657</v>
      </c>
      <c r="K90" s="81">
        <v>20800.78</v>
      </c>
      <c r="L90" s="67" t="s">
        <v>22</v>
      </c>
      <c r="M90" s="27"/>
      <c r="N90" s="46"/>
      <c r="O90" s="86"/>
      <c r="P90" s="86"/>
      <c r="AH90" s="40">
        <v>0</v>
      </c>
    </row>
    <row r="91" spans="1:34" s="40" customFormat="1" ht="18.75" customHeight="1">
      <c r="A91" s="89"/>
      <c r="B91" s="89"/>
      <c r="C91" s="84" t="s">
        <v>35</v>
      </c>
      <c r="D91" s="74"/>
      <c r="E91" s="64"/>
      <c r="F91" s="72"/>
      <c r="G91" s="66"/>
      <c r="H91" s="71"/>
      <c r="I91" s="24" t="s">
        <v>23</v>
      </c>
      <c r="J91" s="25"/>
      <c r="K91" s="71"/>
      <c r="L91" s="26"/>
      <c r="M91" s="28"/>
      <c r="N91" s="46"/>
      <c r="O91" s="86"/>
      <c r="P91" s="86"/>
      <c r="AH91" s="40">
        <v>0</v>
      </c>
    </row>
    <row r="92" spans="1:34" s="40" customFormat="1" ht="0.75" customHeight="1">
      <c r="A92" s="89"/>
      <c r="B92" s="89"/>
      <c r="C92" s="84" t="s">
        <v>75</v>
      </c>
      <c r="D92" s="74"/>
      <c r="E92" s="64"/>
      <c r="F92" s="72"/>
      <c r="G92" s="73"/>
      <c r="H92" s="71"/>
      <c r="I92" s="24"/>
      <c r="J92" s="25"/>
      <c r="K92" s="71"/>
      <c r="L92" s="26"/>
      <c r="M92" s="82"/>
      <c r="N92" s="46"/>
      <c r="O92" s="86"/>
      <c r="P92" s="86"/>
      <c r="AH92" s="40">
        <v>0</v>
      </c>
    </row>
    <row r="93" spans="1:34" s="40" customFormat="1" ht="45" hidden="1" customHeight="1">
      <c r="A93" s="89" t="s">
        <v>39</v>
      </c>
      <c r="B93" s="89" t="s">
        <v>40</v>
      </c>
      <c r="C93" s="84"/>
      <c r="D93" s="74"/>
      <c r="E93" s="64"/>
      <c r="F93" s="72" t="str">
        <f>INDEX(PT_DIFFERENTIATION_VTAR,MATCH(A93,PT_DIFFERENTIATION_VTAR_ID,0))</f>
        <v>Тарифы на теплоноситель, поставляемый теплоснабжающими организациями потребителям, другим теплоснабжающим организациям</v>
      </c>
      <c r="G93" s="66" t="str">
        <f>INDEX(PT_DIFFERENTIATION_NTAR,MATCH(B93,PT_DIFFERENTIATION_NTAR_ID,0))</f>
        <v/>
      </c>
      <c r="H93" s="67"/>
      <c r="I93" s="68"/>
      <c r="J93" s="69"/>
      <c r="K93" s="81"/>
      <c r="L93" s="67" t="s">
        <v>22</v>
      </c>
      <c r="M93" s="82"/>
      <c r="N93" s="46"/>
      <c r="O93" s="86"/>
      <c r="P93" s="86"/>
      <c r="AH93" s="40">
        <v>0</v>
      </c>
    </row>
    <row r="94" spans="1:34" s="40" customFormat="1" ht="18.75" hidden="1" customHeight="1">
      <c r="A94" s="89"/>
      <c r="B94" s="89"/>
      <c r="C94" s="84" t="s">
        <v>35</v>
      </c>
      <c r="D94" s="74"/>
      <c r="E94" s="64"/>
      <c r="F94" s="72"/>
      <c r="G94" s="66"/>
      <c r="H94" s="71"/>
      <c r="I94" s="24" t="s">
        <v>23</v>
      </c>
      <c r="J94" s="25"/>
      <c r="K94" s="71"/>
      <c r="L94" s="26"/>
      <c r="M94" s="82"/>
      <c r="N94" s="46"/>
      <c r="O94" s="86"/>
      <c r="P94" s="86"/>
      <c r="AH94" s="40">
        <v>0</v>
      </c>
    </row>
    <row r="95" spans="1:34" s="40" customFormat="1" ht="0.75" hidden="1" customHeight="1">
      <c r="A95" s="89"/>
      <c r="B95" s="89"/>
      <c r="C95" s="84" t="s">
        <v>75</v>
      </c>
      <c r="D95" s="74"/>
      <c r="E95" s="64"/>
      <c r="F95" s="72"/>
      <c r="G95" s="73"/>
      <c r="H95" s="71"/>
      <c r="I95" s="24"/>
      <c r="J95" s="25"/>
      <c r="K95" s="71"/>
      <c r="L95" s="26"/>
      <c r="M95" s="82"/>
      <c r="N95" s="46"/>
      <c r="O95" s="86"/>
      <c r="P95" s="86"/>
      <c r="AH95" s="40">
        <v>0</v>
      </c>
    </row>
    <row r="96" spans="1:34" s="40" customFormat="1" ht="45" hidden="1" customHeight="1">
      <c r="A96" s="89" t="s">
        <v>41</v>
      </c>
      <c r="B96" s="89" t="s">
        <v>42</v>
      </c>
      <c r="C96" s="84"/>
      <c r="D96" s="74"/>
      <c r="E96" s="64"/>
      <c r="F96" s="72" t="str">
        <f>INDEX(PT_DIFFERENTIATION_VTAR,MATCH(A96,PT_DIFFERENTIATION_VTAR_ID,0))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96" s="66" t="str">
        <f>INDEX(PT_DIFFERENTIATION_NTAR,MATCH(B96,PT_DIFFERENTIATION_NTAR_ID,0))</f>
        <v/>
      </c>
      <c r="H96" s="67"/>
      <c r="I96" s="68"/>
      <c r="J96" s="69"/>
      <c r="K96" s="81"/>
      <c r="L96" s="67" t="s">
        <v>22</v>
      </c>
      <c r="M96" s="82"/>
      <c r="N96" s="46"/>
      <c r="O96" s="86"/>
      <c r="P96" s="86"/>
      <c r="AH96" s="40">
        <v>0</v>
      </c>
    </row>
    <row r="97" spans="1:34" s="40" customFormat="1" ht="18.75" hidden="1" customHeight="1">
      <c r="A97" s="89"/>
      <c r="B97" s="89"/>
      <c r="C97" s="84" t="s">
        <v>35</v>
      </c>
      <c r="D97" s="74"/>
      <c r="E97" s="64"/>
      <c r="F97" s="72"/>
      <c r="G97" s="66"/>
      <c r="H97" s="71"/>
      <c r="I97" s="24" t="s">
        <v>23</v>
      </c>
      <c r="J97" s="25"/>
      <c r="K97" s="71"/>
      <c r="L97" s="26"/>
      <c r="M97" s="82"/>
      <c r="N97" s="46"/>
      <c r="O97" s="86"/>
      <c r="P97" s="86"/>
      <c r="AH97" s="40">
        <v>0</v>
      </c>
    </row>
    <row r="98" spans="1:34" s="40" customFormat="1" ht="0.75" hidden="1" customHeight="1">
      <c r="A98" s="89"/>
      <c r="B98" s="89"/>
      <c r="C98" s="84" t="s">
        <v>75</v>
      </c>
      <c r="D98" s="74"/>
      <c r="E98" s="64"/>
      <c r="F98" s="72"/>
      <c r="G98" s="73"/>
      <c r="H98" s="71"/>
      <c r="I98" s="24"/>
      <c r="J98" s="25"/>
      <c r="K98" s="71"/>
      <c r="L98" s="26"/>
      <c r="M98" s="82"/>
      <c r="N98" s="46"/>
      <c r="O98" s="86"/>
      <c r="P98" s="86"/>
      <c r="AH98" s="40">
        <v>0</v>
      </c>
    </row>
    <row r="99" spans="1:34" s="40" customFormat="1" ht="18.75" hidden="1" customHeight="1">
      <c r="A99" s="89" t="s">
        <v>43</v>
      </c>
      <c r="B99" s="89" t="s">
        <v>44</v>
      </c>
      <c r="C99" s="84"/>
      <c r="D99" s="74"/>
      <c r="E99" s="64"/>
      <c r="F99" s="72" t="str">
        <f>INDEX(PT_DIFFERENTIATION_VTAR,MATCH(A99,PT_DIFFERENTIATION_VTAR_ID,0))</f>
        <v>Тарифы на услуги по передаче тепловой энергии</v>
      </c>
      <c r="G99" s="66" t="str">
        <f>INDEX(PT_DIFFERENTIATION_NTAR,MATCH(B99,PT_DIFFERENTIATION_NTAR_ID,0))</f>
        <v/>
      </c>
      <c r="H99" s="67"/>
      <c r="I99" s="68"/>
      <c r="J99" s="69"/>
      <c r="K99" s="81"/>
      <c r="L99" s="67" t="s">
        <v>22</v>
      </c>
      <c r="M99" s="82"/>
      <c r="N99" s="46"/>
      <c r="O99" s="86"/>
      <c r="P99" s="86"/>
      <c r="AH99" s="40">
        <v>0</v>
      </c>
    </row>
    <row r="100" spans="1:34" s="40" customFormat="1" ht="18.75" hidden="1" customHeight="1">
      <c r="A100" s="89"/>
      <c r="B100" s="89"/>
      <c r="C100" s="84" t="s">
        <v>35</v>
      </c>
      <c r="D100" s="74"/>
      <c r="E100" s="64"/>
      <c r="F100" s="72"/>
      <c r="G100" s="66"/>
      <c r="H100" s="71"/>
      <c r="I100" s="24" t="s">
        <v>23</v>
      </c>
      <c r="J100" s="25"/>
      <c r="K100" s="71"/>
      <c r="L100" s="26"/>
      <c r="M100" s="82"/>
      <c r="N100" s="46"/>
      <c r="O100" s="86"/>
      <c r="P100" s="86"/>
      <c r="AH100" s="40">
        <v>0</v>
      </c>
    </row>
    <row r="101" spans="1:34" s="40" customFormat="1" ht="0.75" hidden="1" customHeight="1">
      <c r="A101" s="89"/>
      <c r="B101" s="89"/>
      <c r="C101" s="84" t="s">
        <v>75</v>
      </c>
      <c r="D101" s="74"/>
      <c r="E101" s="64"/>
      <c r="F101" s="72"/>
      <c r="G101" s="73"/>
      <c r="H101" s="71"/>
      <c r="I101" s="24"/>
      <c r="J101" s="25"/>
      <c r="K101" s="71"/>
      <c r="L101" s="26"/>
      <c r="M101" s="82"/>
      <c r="N101" s="46"/>
      <c r="O101" s="86"/>
      <c r="P101" s="86"/>
      <c r="AH101" s="40">
        <v>0</v>
      </c>
    </row>
    <row r="102" spans="1:34" s="40" customFormat="1" ht="18.75" hidden="1" customHeight="1">
      <c r="A102" s="89" t="s">
        <v>45</v>
      </c>
      <c r="B102" s="89" t="s">
        <v>46</v>
      </c>
      <c r="C102" s="84"/>
      <c r="D102" s="74"/>
      <c r="E102" s="64"/>
      <c r="F102" s="72" t="str">
        <f>INDEX(PT_DIFFERENTIATION_VTAR,MATCH(A102,PT_DIFFERENTIATION_VTAR_ID,0))</f>
        <v>Тарифы на услуги по передаче теплоносителя</v>
      </c>
      <c r="G102" s="66" t="str">
        <f>INDEX(PT_DIFFERENTIATION_NTAR,MATCH(B102,PT_DIFFERENTIATION_NTAR_ID,0))</f>
        <v/>
      </c>
      <c r="H102" s="67"/>
      <c r="I102" s="68"/>
      <c r="J102" s="69"/>
      <c r="K102" s="81"/>
      <c r="L102" s="67" t="s">
        <v>22</v>
      </c>
      <c r="M102" s="82"/>
      <c r="N102" s="46"/>
      <c r="O102" s="86"/>
      <c r="P102" s="86"/>
      <c r="AH102" s="40">
        <v>0</v>
      </c>
    </row>
    <row r="103" spans="1:34" s="40" customFormat="1" ht="18.75" hidden="1" customHeight="1">
      <c r="A103" s="89"/>
      <c r="B103" s="89"/>
      <c r="C103" s="84" t="s">
        <v>35</v>
      </c>
      <c r="D103" s="74"/>
      <c r="E103" s="64"/>
      <c r="F103" s="72"/>
      <c r="G103" s="66"/>
      <c r="H103" s="71"/>
      <c r="I103" s="24" t="s">
        <v>23</v>
      </c>
      <c r="J103" s="25"/>
      <c r="K103" s="71"/>
      <c r="L103" s="26"/>
      <c r="M103" s="82"/>
      <c r="N103" s="46"/>
      <c r="O103" s="86"/>
      <c r="P103" s="86"/>
      <c r="AH103" s="40">
        <v>0</v>
      </c>
    </row>
    <row r="104" spans="1:34" s="40" customFormat="1" ht="0.75" hidden="1" customHeight="1">
      <c r="A104" s="89"/>
      <c r="B104" s="89"/>
      <c r="C104" s="84" t="s">
        <v>75</v>
      </c>
      <c r="D104" s="74"/>
      <c r="E104" s="64"/>
      <c r="F104" s="72"/>
      <c r="G104" s="73"/>
      <c r="H104" s="71"/>
      <c r="I104" s="24"/>
      <c r="J104" s="25"/>
      <c r="K104" s="71"/>
      <c r="L104" s="26"/>
      <c r="M104" s="82"/>
      <c r="N104" s="46"/>
      <c r="O104" s="86"/>
      <c r="P104" s="86"/>
      <c r="AH104" s="40">
        <v>0</v>
      </c>
    </row>
    <row r="105" spans="1:34" s="40" customFormat="1" ht="18.75" hidden="1" customHeight="1">
      <c r="A105" s="89" t="s">
        <v>47</v>
      </c>
      <c r="B105" s="89" t="s">
        <v>48</v>
      </c>
      <c r="C105" s="84"/>
      <c r="D105" s="74"/>
      <c r="E105" s="64"/>
      <c r="F105" s="72" t="str">
        <f>INDEX(PT_DIFFERENTIATION_VTAR,MATCH(A105,PT_DIFFERENTIATION_VTAR_ID,0))</f>
        <v>Плата за услуги по поддержанию резервной тепловой мощности при отсутствии потребления тепловой энергии</v>
      </c>
      <c r="G105" s="66" t="str">
        <f>INDEX(PT_DIFFERENTIATION_NTAR,MATCH(B105,PT_DIFFERENTIATION_NTAR_ID,0))</f>
        <v/>
      </c>
      <c r="H105" s="67"/>
      <c r="I105" s="68"/>
      <c r="J105" s="69"/>
      <c r="K105" s="81"/>
      <c r="L105" s="67" t="s">
        <v>22</v>
      </c>
      <c r="M105" s="82"/>
      <c r="N105" s="46"/>
      <c r="O105" s="86"/>
      <c r="P105" s="86"/>
      <c r="AH105" s="40">
        <v>0</v>
      </c>
    </row>
    <row r="106" spans="1:34" s="40" customFormat="1" ht="18.75" hidden="1" customHeight="1">
      <c r="A106" s="89"/>
      <c r="B106" s="89"/>
      <c r="C106" s="84" t="s">
        <v>35</v>
      </c>
      <c r="D106" s="74"/>
      <c r="E106" s="64"/>
      <c r="F106" s="72"/>
      <c r="G106" s="66"/>
      <c r="H106" s="71"/>
      <c r="I106" s="24" t="s">
        <v>23</v>
      </c>
      <c r="J106" s="25"/>
      <c r="K106" s="71"/>
      <c r="L106" s="26"/>
      <c r="M106" s="82"/>
      <c r="N106" s="46"/>
      <c r="O106" s="86"/>
      <c r="P106" s="86"/>
      <c r="AH106" s="40">
        <v>0</v>
      </c>
    </row>
    <row r="107" spans="1:34" s="40" customFormat="1" ht="0.75" hidden="1" customHeight="1">
      <c r="A107" s="89"/>
      <c r="B107" s="89"/>
      <c r="C107" s="84" t="s">
        <v>75</v>
      </c>
      <c r="D107" s="74"/>
      <c r="E107" s="64"/>
      <c r="F107" s="72"/>
      <c r="G107" s="73"/>
      <c r="H107" s="71"/>
      <c r="I107" s="24"/>
      <c r="J107" s="25"/>
      <c r="K107" s="71"/>
      <c r="L107" s="26"/>
      <c r="M107" s="82"/>
      <c r="N107" s="46"/>
      <c r="O107" s="86"/>
      <c r="P107" s="86"/>
      <c r="AH107" s="40">
        <v>0</v>
      </c>
    </row>
    <row r="108" spans="1:34" s="40" customFormat="1" ht="18.75" hidden="1" customHeight="1">
      <c r="A108" s="89" t="s">
        <v>49</v>
      </c>
      <c r="B108" s="89" t="s">
        <v>50</v>
      </c>
      <c r="C108" s="84"/>
      <c r="D108" s="74"/>
      <c r="E108" s="64"/>
      <c r="F108" s="72" t="str">
        <f>INDEX(PT_DIFFERENTIATION_VTAR,MATCH(A108,PT_DIFFERENTIATION_VTAR_ID,0))</f>
        <v>Плата за подключение (технологическое присоединение) к системе теплоснабжения</v>
      </c>
      <c r="G108" s="66" t="str">
        <f>INDEX(PT_DIFFERENTIATION_NTAR,MATCH(B108,PT_DIFFERENTIATION_NTAR_ID,0))</f>
        <v/>
      </c>
      <c r="H108" s="67"/>
      <c r="I108" s="68"/>
      <c r="J108" s="69"/>
      <c r="K108" s="81"/>
      <c r="L108" s="67" t="s">
        <v>22</v>
      </c>
      <c r="M108" s="82"/>
      <c r="N108" s="46"/>
      <c r="O108" s="86"/>
      <c r="P108" s="86"/>
      <c r="AH108" s="40">
        <v>0</v>
      </c>
    </row>
    <row r="109" spans="1:34" s="40" customFormat="1" ht="18.75" hidden="1" customHeight="1">
      <c r="A109" s="89"/>
      <c r="B109" s="89"/>
      <c r="C109" s="84" t="s">
        <v>35</v>
      </c>
      <c r="D109" s="74"/>
      <c r="E109" s="64"/>
      <c r="F109" s="72"/>
      <c r="G109" s="66"/>
      <c r="H109" s="71"/>
      <c r="I109" s="24" t="s">
        <v>23</v>
      </c>
      <c r="J109" s="25"/>
      <c r="K109" s="71"/>
      <c r="L109" s="26"/>
      <c r="M109" s="82"/>
      <c r="N109" s="46"/>
      <c r="O109" s="86"/>
      <c r="P109" s="86"/>
      <c r="AH109" s="40">
        <v>0</v>
      </c>
    </row>
    <row r="110" spans="1:34" s="40" customFormat="1" ht="0.75" hidden="1" customHeight="1">
      <c r="A110" s="89"/>
      <c r="B110" s="89"/>
      <c r="C110" s="84" t="s">
        <v>75</v>
      </c>
      <c r="D110" s="74"/>
      <c r="E110" s="64"/>
      <c r="F110" s="72"/>
      <c r="G110" s="73"/>
      <c r="H110" s="71"/>
      <c r="I110" s="24"/>
      <c r="J110" s="25"/>
      <c r="K110" s="71"/>
      <c r="L110" s="26"/>
      <c r="M110" s="82"/>
      <c r="N110" s="46"/>
      <c r="O110" s="86"/>
      <c r="P110" s="86"/>
      <c r="AH110" s="40">
        <v>0</v>
      </c>
    </row>
    <row r="111" spans="1:34" s="40" customFormat="1" ht="18.75" hidden="1" customHeight="1">
      <c r="A111" s="89" t="s">
        <v>51</v>
      </c>
      <c r="B111" s="89" t="s">
        <v>52</v>
      </c>
      <c r="C111" s="84"/>
      <c r="D111" s="74"/>
      <c r="E111" s="64"/>
      <c r="F111" s="72" t="str">
        <f>INDEX(PT_DIFFERENTIATION_VTAR,MATCH(A111,PT_DIFFERENTIATION_VTAR_ID,0))</f>
        <v>Плата за подключение (технологическое присоединение) к системе теплоснабжения (индивидуальная)</v>
      </c>
      <c r="G111" s="66" t="str">
        <f>INDEX(PT_DIFFERENTIATION_NTAR,MATCH(B111,PT_DIFFERENTIATION_NTAR_ID,0))</f>
        <v/>
      </c>
      <c r="H111" s="67"/>
      <c r="I111" s="68"/>
      <c r="J111" s="69"/>
      <c r="K111" s="81"/>
      <c r="L111" s="67" t="s">
        <v>22</v>
      </c>
      <c r="M111" s="82"/>
      <c r="N111" s="46"/>
      <c r="O111" s="86"/>
      <c r="P111" s="86"/>
      <c r="AH111" s="40">
        <v>0</v>
      </c>
    </row>
    <row r="112" spans="1:34" s="40" customFormat="1" ht="18.75" hidden="1" customHeight="1">
      <c r="A112" s="89"/>
      <c r="B112" s="89"/>
      <c r="C112" s="84" t="s">
        <v>35</v>
      </c>
      <c r="D112" s="74"/>
      <c r="E112" s="64"/>
      <c r="F112" s="72"/>
      <c r="G112" s="66"/>
      <c r="H112" s="71"/>
      <c r="I112" s="24" t="s">
        <v>23</v>
      </c>
      <c r="J112" s="25"/>
      <c r="K112" s="71"/>
      <c r="L112" s="26"/>
      <c r="M112" s="82"/>
      <c r="N112" s="46"/>
      <c r="O112" s="86"/>
      <c r="P112" s="86"/>
      <c r="AH112" s="40">
        <v>0</v>
      </c>
    </row>
    <row r="113" spans="1:34" s="40" customFormat="1" ht="0.75" hidden="1" customHeight="1">
      <c r="A113" s="89"/>
      <c r="B113" s="89"/>
      <c r="C113" s="84" t="s">
        <v>75</v>
      </c>
      <c r="D113" s="74"/>
      <c r="E113" s="64"/>
      <c r="F113" s="72"/>
      <c r="G113" s="73"/>
      <c r="H113" s="71"/>
      <c r="I113" s="24"/>
      <c r="J113" s="25"/>
      <c r="K113" s="71"/>
      <c r="L113" s="26"/>
      <c r="M113" s="82"/>
      <c r="N113" s="46"/>
      <c r="O113" s="86"/>
      <c r="P113" s="86"/>
      <c r="AH113" s="40">
        <v>0</v>
      </c>
    </row>
    <row r="114" spans="1:34" s="40" customFormat="1" ht="18.75" hidden="1" customHeight="1">
      <c r="A114" s="89" t="s">
        <v>53</v>
      </c>
      <c r="B114" s="89" t="s">
        <v>54</v>
      </c>
      <c r="C114" s="84"/>
      <c r="D114" s="74"/>
      <c r="E114" s="64"/>
      <c r="F114" s="72" t="str">
        <f>INDEX(PT_DIFFERENTIATION_VTAR,MATCH(A114,PT_DIFFERENTIATION_VTAR_ID,0))</f>
        <v>Тариф на питьевую воду (питьевое водоснабжение)</v>
      </c>
      <c r="G114" s="66" t="str">
        <f>INDEX(PT_DIFFERENTIATION_NTAR,MATCH(B114,PT_DIFFERENTIATION_NTAR_ID,0))</f>
        <v/>
      </c>
      <c r="H114" s="67"/>
      <c r="I114" s="68"/>
      <c r="J114" s="69"/>
      <c r="K114" s="81"/>
      <c r="L114" s="67" t="s">
        <v>22</v>
      </c>
      <c r="M114" s="82"/>
      <c r="N114" s="46"/>
      <c r="O114" s="86"/>
      <c r="P114" s="86"/>
      <c r="AH114" s="40">
        <v>0</v>
      </c>
    </row>
    <row r="115" spans="1:34" s="40" customFormat="1" ht="18.75" hidden="1" customHeight="1">
      <c r="A115" s="89"/>
      <c r="B115" s="89"/>
      <c r="C115" s="84" t="s">
        <v>35</v>
      </c>
      <c r="D115" s="74"/>
      <c r="E115" s="64"/>
      <c r="F115" s="72"/>
      <c r="G115" s="66"/>
      <c r="H115" s="71"/>
      <c r="I115" s="24" t="s">
        <v>23</v>
      </c>
      <c r="J115" s="25"/>
      <c r="K115" s="71"/>
      <c r="L115" s="26"/>
      <c r="M115" s="82"/>
      <c r="N115" s="46"/>
      <c r="O115" s="86"/>
      <c r="P115" s="86"/>
      <c r="AH115" s="40">
        <v>0</v>
      </c>
    </row>
    <row r="116" spans="1:34" s="40" customFormat="1" ht="0.75" hidden="1" customHeight="1">
      <c r="A116" s="89"/>
      <c r="B116" s="89"/>
      <c r="C116" s="84" t="s">
        <v>75</v>
      </c>
      <c r="D116" s="74"/>
      <c r="E116" s="64"/>
      <c r="F116" s="72"/>
      <c r="G116" s="73"/>
      <c r="H116" s="71"/>
      <c r="I116" s="24"/>
      <c r="J116" s="25"/>
      <c r="K116" s="71"/>
      <c r="L116" s="26"/>
      <c r="M116" s="82"/>
      <c r="N116" s="46"/>
      <c r="O116" s="86"/>
      <c r="P116" s="86"/>
      <c r="AH116" s="40">
        <v>0</v>
      </c>
    </row>
    <row r="117" spans="1:34" s="40" customFormat="1" ht="18.75" hidden="1" customHeight="1">
      <c r="A117" s="89" t="s">
        <v>55</v>
      </c>
      <c r="B117" s="89" t="s">
        <v>56</v>
      </c>
      <c r="C117" s="84"/>
      <c r="D117" s="74"/>
      <c r="E117" s="64"/>
      <c r="F117" s="72" t="str">
        <f>INDEX(PT_DIFFERENTIATION_VTAR,MATCH(A117,PT_DIFFERENTIATION_VTAR_ID,0))</f>
        <v>Тариф на техническую воду</v>
      </c>
      <c r="G117" s="66" t="str">
        <f>INDEX(PT_DIFFERENTIATION_NTAR,MATCH(B117,PT_DIFFERENTIATION_NTAR_ID,0))</f>
        <v/>
      </c>
      <c r="H117" s="67"/>
      <c r="I117" s="68"/>
      <c r="J117" s="69"/>
      <c r="K117" s="81"/>
      <c r="L117" s="67" t="s">
        <v>22</v>
      </c>
      <c r="M117" s="82"/>
      <c r="N117" s="46"/>
      <c r="O117" s="86"/>
      <c r="P117" s="86"/>
      <c r="AH117" s="40">
        <v>0</v>
      </c>
    </row>
    <row r="118" spans="1:34" s="40" customFormat="1" ht="18.75" hidden="1" customHeight="1">
      <c r="A118" s="89"/>
      <c r="B118" s="89"/>
      <c r="C118" s="84" t="s">
        <v>35</v>
      </c>
      <c r="D118" s="74"/>
      <c r="E118" s="64"/>
      <c r="F118" s="72"/>
      <c r="G118" s="66"/>
      <c r="H118" s="71"/>
      <c r="I118" s="24" t="s">
        <v>23</v>
      </c>
      <c r="J118" s="25"/>
      <c r="K118" s="71"/>
      <c r="L118" s="26"/>
      <c r="M118" s="82"/>
      <c r="N118" s="46"/>
      <c r="O118" s="86"/>
      <c r="P118" s="86"/>
      <c r="AH118" s="40">
        <v>0</v>
      </c>
    </row>
    <row r="119" spans="1:34" s="40" customFormat="1" ht="0.75" hidden="1" customHeight="1">
      <c r="A119" s="89"/>
      <c r="B119" s="89"/>
      <c r="C119" s="84" t="s">
        <v>75</v>
      </c>
      <c r="D119" s="74"/>
      <c r="E119" s="64"/>
      <c r="F119" s="72"/>
      <c r="G119" s="73"/>
      <c r="H119" s="71"/>
      <c r="I119" s="24"/>
      <c r="J119" s="25"/>
      <c r="K119" s="71"/>
      <c r="L119" s="26"/>
      <c r="M119" s="82"/>
      <c r="N119" s="46"/>
      <c r="O119" s="86"/>
      <c r="P119" s="86"/>
      <c r="AH119" s="40">
        <v>0</v>
      </c>
    </row>
    <row r="120" spans="1:34" s="40" customFormat="1" ht="18.75" hidden="1" customHeight="1">
      <c r="A120" s="89" t="s">
        <v>57</v>
      </c>
      <c r="B120" s="89" t="s">
        <v>58</v>
      </c>
      <c r="C120" s="84"/>
      <c r="D120" s="74"/>
      <c r="E120" s="64"/>
      <c r="F120" s="72" t="str">
        <f>INDEX(PT_DIFFERENTIATION_VTAR,MATCH(A120,PT_DIFFERENTIATION_VTAR_ID,0))</f>
        <v>Тариф на транспортировку воды</v>
      </c>
      <c r="G120" s="66" t="str">
        <f>INDEX(PT_DIFFERENTIATION_NTAR,MATCH(B120,PT_DIFFERENTIATION_NTAR_ID,0))</f>
        <v/>
      </c>
      <c r="H120" s="67"/>
      <c r="I120" s="68"/>
      <c r="J120" s="69"/>
      <c r="K120" s="81"/>
      <c r="L120" s="67" t="s">
        <v>22</v>
      </c>
      <c r="M120" s="82"/>
      <c r="N120" s="46"/>
      <c r="O120" s="86"/>
      <c r="P120" s="86"/>
      <c r="AH120" s="40">
        <v>0</v>
      </c>
    </row>
    <row r="121" spans="1:34" s="40" customFormat="1" ht="18.75" hidden="1" customHeight="1">
      <c r="A121" s="89"/>
      <c r="B121" s="89"/>
      <c r="C121" s="84" t="s">
        <v>35</v>
      </c>
      <c r="D121" s="74"/>
      <c r="E121" s="64"/>
      <c r="F121" s="72"/>
      <c r="G121" s="66"/>
      <c r="H121" s="71"/>
      <c r="I121" s="24" t="s">
        <v>23</v>
      </c>
      <c r="J121" s="25"/>
      <c r="K121" s="71"/>
      <c r="L121" s="26"/>
      <c r="M121" s="82"/>
      <c r="N121" s="46"/>
      <c r="O121" s="86"/>
      <c r="P121" s="86"/>
      <c r="AH121" s="40">
        <v>0</v>
      </c>
    </row>
    <row r="122" spans="1:34" s="40" customFormat="1" ht="0.75" hidden="1" customHeight="1">
      <c r="A122" s="89"/>
      <c r="B122" s="89"/>
      <c r="C122" s="84" t="s">
        <v>75</v>
      </c>
      <c r="D122" s="74"/>
      <c r="E122" s="64"/>
      <c r="F122" s="72"/>
      <c r="G122" s="73"/>
      <c r="H122" s="71"/>
      <c r="I122" s="24"/>
      <c r="J122" s="25"/>
      <c r="K122" s="71"/>
      <c r="L122" s="26"/>
      <c r="M122" s="82"/>
      <c r="N122" s="46"/>
      <c r="O122" s="86"/>
      <c r="P122" s="86"/>
      <c r="AH122" s="40">
        <v>0</v>
      </c>
    </row>
    <row r="123" spans="1:34" s="40" customFormat="1" ht="18.75" hidden="1" customHeight="1">
      <c r="A123" s="89" t="s">
        <v>59</v>
      </c>
      <c r="B123" s="89" t="s">
        <v>60</v>
      </c>
      <c r="C123" s="84"/>
      <c r="D123" s="74"/>
      <c r="E123" s="64"/>
      <c r="F123" s="72" t="str">
        <f>INDEX(PT_DIFFERENTIATION_VTAR,MATCH(A123,PT_DIFFERENTIATION_VTAR_ID,0))</f>
        <v>Тариф на подвоз воды</v>
      </c>
      <c r="G123" s="66" t="str">
        <f>INDEX(PT_DIFFERENTIATION_NTAR,MATCH(B123,PT_DIFFERENTIATION_NTAR_ID,0))</f>
        <v/>
      </c>
      <c r="H123" s="67"/>
      <c r="I123" s="68"/>
      <c r="J123" s="69"/>
      <c r="K123" s="81"/>
      <c r="L123" s="67" t="s">
        <v>22</v>
      </c>
      <c r="M123" s="82"/>
      <c r="N123" s="46"/>
      <c r="O123" s="86"/>
      <c r="P123" s="86"/>
      <c r="AH123" s="40">
        <v>0</v>
      </c>
    </row>
    <row r="124" spans="1:34" s="40" customFormat="1" ht="18.75" hidden="1" customHeight="1">
      <c r="A124" s="89"/>
      <c r="B124" s="89"/>
      <c r="C124" s="84" t="s">
        <v>35</v>
      </c>
      <c r="D124" s="74"/>
      <c r="E124" s="64"/>
      <c r="F124" s="72"/>
      <c r="G124" s="66"/>
      <c r="H124" s="71"/>
      <c r="I124" s="24" t="s">
        <v>23</v>
      </c>
      <c r="J124" s="25"/>
      <c r="K124" s="71"/>
      <c r="L124" s="26"/>
      <c r="M124" s="82"/>
      <c r="N124" s="46"/>
      <c r="O124" s="86"/>
      <c r="P124" s="86"/>
      <c r="AH124" s="40">
        <v>0</v>
      </c>
    </row>
    <row r="125" spans="1:34" s="40" customFormat="1" ht="0.75" hidden="1" customHeight="1">
      <c r="A125" s="89"/>
      <c r="B125" s="89"/>
      <c r="C125" s="84" t="s">
        <v>75</v>
      </c>
      <c r="D125" s="74"/>
      <c r="E125" s="64"/>
      <c r="F125" s="72"/>
      <c r="G125" s="73"/>
      <c r="H125" s="71"/>
      <c r="I125" s="24"/>
      <c r="J125" s="25"/>
      <c r="K125" s="71"/>
      <c r="L125" s="26"/>
      <c r="M125" s="82"/>
      <c r="N125" s="46"/>
      <c r="O125" s="86"/>
      <c r="P125" s="86"/>
      <c r="AH125" s="40">
        <v>0</v>
      </c>
    </row>
    <row r="126" spans="1:34" s="40" customFormat="1" ht="18.75" hidden="1" customHeight="1">
      <c r="A126" s="89" t="s">
        <v>61</v>
      </c>
      <c r="B126" s="89" t="s">
        <v>62</v>
      </c>
      <c r="C126" s="84"/>
      <c r="D126" s="74"/>
      <c r="E126" s="64"/>
      <c r="F126" s="72" t="str">
        <f>INDEX(PT_DIFFERENTIATION_VTAR,MATCH(A126,PT_DIFFERENTIATION_VTAR_ID,0))</f>
        <v>Тариф на подключение (технологическое присоединение) к централизованной системе холодного водоснабжения</v>
      </c>
      <c r="G126" s="66" t="str">
        <f>INDEX(PT_DIFFERENTIATION_NTAR,MATCH(B126,PT_DIFFERENTIATION_NTAR_ID,0))</f>
        <v/>
      </c>
      <c r="H126" s="67"/>
      <c r="I126" s="68"/>
      <c r="J126" s="69"/>
      <c r="K126" s="81"/>
      <c r="L126" s="67" t="s">
        <v>22</v>
      </c>
      <c r="M126" s="82"/>
      <c r="N126" s="46"/>
      <c r="O126" s="86"/>
      <c r="P126" s="86"/>
      <c r="AH126" s="40">
        <v>0</v>
      </c>
    </row>
    <row r="127" spans="1:34" s="40" customFormat="1" ht="18.75" hidden="1" customHeight="1">
      <c r="A127" s="89"/>
      <c r="B127" s="89"/>
      <c r="C127" s="84" t="s">
        <v>35</v>
      </c>
      <c r="D127" s="74"/>
      <c r="E127" s="64"/>
      <c r="F127" s="72"/>
      <c r="G127" s="66"/>
      <c r="H127" s="71"/>
      <c r="I127" s="24" t="s">
        <v>23</v>
      </c>
      <c r="J127" s="25"/>
      <c r="K127" s="71"/>
      <c r="L127" s="26"/>
      <c r="M127" s="82"/>
      <c r="N127" s="46"/>
      <c r="O127" s="86"/>
      <c r="P127" s="86"/>
      <c r="AH127" s="40">
        <v>0</v>
      </c>
    </row>
    <row r="128" spans="1:34" s="40" customFormat="1" ht="0.75" hidden="1" customHeight="1">
      <c r="A128" s="89"/>
      <c r="B128" s="89"/>
      <c r="C128" s="84" t="s">
        <v>75</v>
      </c>
      <c r="D128" s="74"/>
      <c r="E128" s="64"/>
      <c r="F128" s="72"/>
      <c r="G128" s="73"/>
      <c r="H128" s="71"/>
      <c r="I128" s="24"/>
      <c r="J128" s="25"/>
      <c r="K128" s="71"/>
      <c r="L128" s="26"/>
      <c r="M128" s="82"/>
      <c r="N128" s="46"/>
      <c r="O128" s="86"/>
      <c r="P128" s="86"/>
      <c r="AH128" s="40">
        <v>0</v>
      </c>
    </row>
    <row r="129" spans="1:34" s="40" customFormat="1" ht="18.75" hidden="1" customHeight="1">
      <c r="A129" s="89" t="s">
        <v>63</v>
      </c>
      <c r="B129" s="89" t="s">
        <v>64</v>
      </c>
      <c r="C129" s="84"/>
      <c r="D129" s="74"/>
      <c r="E129" s="64"/>
      <c r="F129" s="72" t="str">
        <f>INDEX(PT_DIFFERENTIATION_VTAR,MATCH(A129,PT_DIFFERENTIATION_VTAR_ID,0))</f>
        <v>Тариф на горячую воду (горячее водоснабжение)</v>
      </c>
      <c r="G129" s="66" t="str">
        <f>INDEX(PT_DIFFERENTIATION_NTAR,MATCH(B129,PT_DIFFERENTIATION_NTAR_ID,0))</f>
        <v/>
      </c>
      <c r="H129" s="67"/>
      <c r="I129" s="68"/>
      <c r="J129" s="69"/>
      <c r="K129" s="81"/>
      <c r="L129" s="67" t="s">
        <v>22</v>
      </c>
      <c r="M129" s="82"/>
      <c r="N129" s="46"/>
      <c r="O129" s="86"/>
      <c r="P129" s="86"/>
      <c r="AH129" s="40">
        <v>0</v>
      </c>
    </row>
    <row r="130" spans="1:34" s="40" customFormat="1" ht="18.75" hidden="1" customHeight="1">
      <c r="A130" s="89"/>
      <c r="B130" s="89"/>
      <c r="C130" s="84" t="s">
        <v>35</v>
      </c>
      <c r="D130" s="74"/>
      <c r="E130" s="64"/>
      <c r="F130" s="72"/>
      <c r="G130" s="66"/>
      <c r="H130" s="71"/>
      <c r="I130" s="24" t="s">
        <v>23</v>
      </c>
      <c r="J130" s="25"/>
      <c r="K130" s="71"/>
      <c r="L130" s="26"/>
      <c r="M130" s="82"/>
      <c r="N130" s="46"/>
      <c r="O130" s="86"/>
      <c r="P130" s="86"/>
      <c r="AH130" s="40">
        <v>0</v>
      </c>
    </row>
    <row r="131" spans="1:34" s="40" customFormat="1" ht="0.75" hidden="1" customHeight="1">
      <c r="A131" s="89"/>
      <c r="B131" s="89"/>
      <c r="C131" s="84" t="s">
        <v>75</v>
      </c>
      <c r="D131" s="74"/>
      <c r="E131" s="64"/>
      <c r="F131" s="72"/>
      <c r="G131" s="73"/>
      <c r="H131" s="71"/>
      <c r="I131" s="24"/>
      <c r="J131" s="25"/>
      <c r="K131" s="71"/>
      <c r="L131" s="26"/>
      <c r="M131" s="82"/>
      <c r="N131" s="46"/>
      <c r="O131" s="86"/>
      <c r="P131" s="86"/>
      <c r="AH131" s="40">
        <v>0</v>
      </c>
    </row>
    <row r="132" spans="1:34" s="40" customFormat="1" ht="18.75" hidden="1" customHeight="1">
      <c r="A132" s="89" t="s">
        <v>65</v>
      </c>
      <c r="B132" s="89" t="s">
        <v>66</v>
      </c>
      <c r="C132" s="84"/>
      <c r="D132" s="74"/>
      <c r="E132" s="64"/>
      <c r="F132" s="72" t="str">
        <f>INDEX(PT_DIFFERENTIATION_VTAR,MATCH(A132,PT_DIFFERENTIATION_VTAR_ID,0))</f>
        <v>Тариф на транспортировку горячей воды</v>
      </c>
      <c r="G132" s="66" t="str">
        <f>INDEX(PT_DIFFERENTIATION_NTAR,MATCH(B132,PT_DIFFERENTIATION_NTAR_ID,0))</f>
        <v/>
      </c>
      <c r="H132" s="67"/>
      <c r="I132" s="68"/>
      <c r="J132" s="69"/>
      <c r="K132" s="81"/>
      <c r="L132" s="67" t="s">
        <v>22</v>
      </c>
      <c r="M132" s="82"/>
      <c r="N132" s="46"/>
      <c r="O132" s="86"/>
      <c r="P132" s="86"/>
      <c r="AH132" s="40">
        <v>0</v>
      </c>
    </row>
    <row r="133" spans="1:34" s="40" customFormat="1" ht="18.75" hidden="1" customHeight="1">
      <c r="A133" s="89"/>
      <c r="B133" s="89"/>
      <c r="C133" s="84" t="s">
        <v>35</v>
      </c>
      <c r="D133" s="74"/>
      <c r="E133" s="64"/>
      <c r="F133" s="72"/>
      <c r="G133" s="66"/>
      <c r="H133" s="71"/>
      <c r="I133" s="24" t="s">
        <v>23</v>
      </c>
      <c r="J133" s="25"/>
      <c r="K133" s="71"/>
      <c r="L133" s="26"/>
      <c r="M133" s="82"/>
      <c r="N133" s="46"/>
      <c r="O133" s="86"/>
      <c r="P133" s="86"/>
      <c r="AH133" s="40">
        <v>0</v>
      </c>
    </row>
    <row r="134" spans="1:34" s="40" customFormat="1" ht="0.75" hidden="1" customHeight="1">
      <c r="A134" s="89"/>
      <c r="B134" s="89"/>
      <c r="C134" s="84" t="s">
        <v>75</v>
      </c>
      <c r="D134" s="74"/>
      <c r="E134" s="64"/>
      <c r="F134" s="72"/>
      <c r="G134" s="73"/>
      <c r="H134" s="71"/>
      <c r="I134" s="24"/>
      <c r="J134" s="25"/>
      <c r="K134" s="71"/>
      <c r="L134" s="26"/>
      <c r="M134" s="82"/>
      <c r="N134" s="46"/>
      <c r="O134" s="86"/>
      <c r="P134" s="86"/>
      <c r="AH134" s="40">
        <v>0</v>
      </c>
    </row>
    <row r="135" spans="1:34" s="40" customFormat="1" ht="18.75" hidden="1" customHeight="1">
      <c r="A135" s="89" t="s">
        <v>67</v>
      </c>
      <c r="B135" s="89" t="s">
        <v>68</v>
      </c>
      <c r="C135" s="84"/>
      <c r="D135" s="74"/>
      <c r="E135" s="64"/>
      <c r="F135" s="72" t="str">
        <f>INDEX(PT_DIFFERENTIATION_VTAR,MATCH(A135,PT_DIFFERENTIATION_VTAR_ID,0))</f>
        <v>Тариф на подключение (технологическое присоединение) к централизованной системе горячего водоснабжения</v>
      </c>
      <c r="G135" s="66" t="str">
        <f>INDEX(PT_DIFFERENTIATION_NTAR,MATCH(B135,PT_DIFFERENTIATION_NTAR_ID,0))</f>
        <v/>
      </c>
      <c r="H135" s="67"/>
      <c r="I135" s="68"/>
      <c r="J135" s="69"/>
      <c r="K135" s="81"/>
      <c r="L135" s="67" t="s">
        <v>22</v>
      </c>
      <c r="M135" s="82"/>
      <c r="N135" s="46"/>
      <c r="O135" s="86"/>
      <c r="P135" s="86"/>
      <c r="AH135" s="40">
        <v>0</v>
      </c>
    </row>
    <row r="136" spans="1:34" s="40" customFormat="1" ht="18.75" hidden="1" customHeight="1">
      <c r="A136" s="89"/>
      <c r="B136" s="89"/>
      <c r="C136" s="84" t="s">
        <v>35</v>
      </c>
      <c r="D136" s="74"/>
      <c r="E136" s="64"/>
      <c r="F136" s="72"/>
      <c r="G136" s="66"/>
      <c r="H136" s="71"/>
      <c r="I136" s="24" t="s">
        <v>23</v>
      </c>
      <c r="J136" s="25"/>
      <c r="K136" s="71"/>
      <c r="L136" s="26"/>
      <c r="M136" s="82"/>
      <c r="N136" s="46"/>
      <c r="O136" s="86"/>
      <c r="P136" s="86"/>
      <c r="AH136" s="40">
        <v>0</v>
      </c>
    </row>
    <row r="137" spans="1:34" s="40" customFormat="1" ht="0.75" hidden="1" customHeight="1">
      <c r="A137" s="89"/>
      <c r="B137" s="89"/>
      <c r="C137" s="84" t="s">
        <v>75</v>
      </c>
      <c r="D137" s="74"/>
      <c r="E137" s="64"/>
      <c r="F137" s="72"/>
      <c r="G137" s="73"/>
      <c r="H137" s="71"/>
      <c r="I137" s="24"/>
      <c r="J137" s="25"/>
      <c r="K137" s="71"/>
      <c r="L137" s="26"/>
      <c r="M137" s="82"/>
      <c r="N137" s="46"/>
      <c r="O137" s="86"/>
      <c r="P137" s="86"/>
      <c r="AH137" s="40">
        <v>0</v>
      </c>
    </row>
    <row r="138" spans="1:34" s="40" customFormat="1" ht="18.75" hidden="1" customHeight="1">
      <c r="A138" s="89" t="s">
        <v>69</v>
      </c>
      <c r="B138" s="89" t="s">
        <v>70</v>
      </c>
      <c r="C138" s="84"/>
      <c r="D138" s="74"/>
      <c r="E138" s="64"/>
      <c r="F138" s="72" t="str">
        <f>INDEX(PT_DIFFERENTIATION_VTAR,MATCH(A138,PT_DIFFERENTIATION_VTAR_ID,0))</f>
        <v>Тариф на водоотведение</v>
      </c>
      <c r="G138" s="66" t="str">
        <f>INDEX(PT_DIFFERENTIATION_NTAR,MATCH(B138,PT_DIFFERENTIATION_NTAR_ID,0))</f>
        <v/>
      </c>
      <c r="H138" s="67"/>
      <c r="I138" s="68"/>
      <c r="J138" s="69"/>
      <c r="K138" s="81"/>
      <c r="L138" s="67" t="s">
        <v>22</v>
      </c>
      <c r="M138" s="82"/>
      <c r="N138" s="46"/>
      <c r="O138" s="86"/>
      <c r="P138" s="86"/>
      <c r="AH138" s="40">
        <v>0</v>
      </c>
    </row>
    <row r="139" spans="1:34" s="40" customFormat="1" ht="18.75" hidden="1" customHeight="1">
      <c r="A139" s="89"/>
      <c r="B139" s="89"/>
      <c r="C139" s="84" t="s">
        <v>35</v>
      </c>
      <c r="D139" s="74"/>
      <c r="E139" s="64"/>
      <c r="F139" s="72"/>
      <c r="G139" s="66"/>
      <c r="H139" s="71"/>
      <c r="I139" s="24" t="s">
        <v>23</v>
      </c>
      <c r="J139" s="25"/>
      <c r="K139" s="71"/>
      <c r="L139" s="26"/>
      <c r="M139" s="82"/>
      <c r="N139" s="46"/>
      <c r="O139" s="86"/>
      <c r="P139" s="86"/>
      <c r="AH139" s="40">
        <v>0</v>
      </c>
    </row>
    <row r="140" spans="1:34" s="40" customFormat="1" ht="0.75" hidden="1" customHeight="1">
      <c r="A140" s="89"/>
      <c r="B140" s="89"/>
      <c r="C140" s="84" t="s">
        <v>75</v>
      </c>
      <c r="D140" s="74"/>
      <c r="E140" s="64"/>
      <c r="F140" s="72"/>
      <c r="G140" s="73"/>
      <c r="H140" s="71"/>
      <c r="I140" s="24"/>
      <c r="J140" s="25"/>
      <c r="K140" s="71"/>
      <c r="L140" s="26"/>
      <c r="M140" s="82"/>
      <c r="N140" s="46"/>
      <c r="O140" s="86"/>
      <c r="P140" s="86"/>
      <c r="AH140" s="40">
        <v>0</v>
      </c>
    </row>
    <row r="141" spans="1:34" s="40" customFormat="1" ht="18.75" hidden="1" customHeight="1">
      <c r="A141" s="89" t="s">
        <v>71</v>
      </c>
      <c r="B141" s="89" t="s">
        <v>72</v>
      </c>
      <c r="C141" s="84"/>
      <c r="D141" s="74"/>
      <c r="E141" s="64"/>
      <c r="F141" s="72" t="str">
        <f>INDEX(PT_DIFFERENTIATION_VTAR,MATCH(A141,PT_DIFFERENTIATION_VTAR_ID,0))</f>
        <v>Тариф на транспортировку сточных вод</v>
      </c>
      <c r="G141" s="66" t="str">
        <f>INDEX(PT_DIFFERENTIATION_NTAR,MATCH(B141,PT_DIFFERENTIATION_NTAR_ID,0))</f>
        <v/>
      </c>
      <c r="H141" s="67"/>
      <c r="I141" s="68"/>
      <c r="J141" s="69"/>
      <c r="K141" s="81"/>
      <c r="L141" s="67" t="s">
        <v>22</v>
      </c>
      <c r="M141" s="82"/>
      <c r="N141" s="46"/>
      <c r="O141" s="86"/>
      <c r="P141" s="86"/>
      <c r="AH141" s="40">
        <v>0</v>
      </c>
    </row>
    <row r="142" spans="1:34" s="40" customFormat="1" ht="18.75" hidden="1" customHeight="1">
      <c r="A142" s="89"/>
      <c r="B142" s="89"/>
      <c r="C142" s="84" t="s">
        <v>35</v>
      </c>
      <c r="D142" s="74"/>
      <c r="E142" s="64"/>
      <c r="F142" s="72"/>
      <c r="G142" s="66"/>
      <c r="H142" s="71"/>
      <c r="I142" s="24" t="s">
        <v>23</v>
      </c>
      <c r="J142" s="25"/>
      <c r="K142" s="71"/>
      <c r="L142" s="26"/>
      <c r="M142" s="82"/>
      <c r="N142" s="46"/>
      <c r="O142" s="86"/>
      <c r="P142" s="86"/>
      <c r="AH142" s="40">
        <v>0</v>
      </c>
    </row>
    <row r="143" spans="1:34" s="40" customFormat="1" ht="0.75" hidden="1" customHeight="1">
      <c r="A143" s="89"/>
      <c r="B143" s="89"/>
      <c r="C143" s="84" t="s">
        <v>75</v>
      </c>
      <c r="D143" s="74"/>
      <c r="E143" s="64"/>
      <c r="F143" s="72"/>
      <c r="G143" s="73"/>
      <c r="H143" s="71"/>
      <c r="I143" s="24"/>
      <c r="J143" s="25"/>
      <c r="K143" s="71"/>
      <c r="L143" s="26"/>
      <c r="M143" s="82"/>
      <c r="N143" s="46"/>
      <c r="O143" s="86"/>
      <c r="P143" s="86"/>
      <c r="AH143" s="40">
        <v>0</v>
      </c>
    </row>
    <row r="144" spans="1:34" s="40" customFormat="1" ht="18.75" hidden="1" customHeight="1">
      <c r="A144" s="89" t="s">
        <v>73</v>
      </c>
      <c r="B144" s="89" t="s">
        <v>74</v>
      </c>
      <c r="C144" s="84"/>
      <c r="D144" s="74"/>
      <c r="E144" s="64"/>
      <c r="F144" s="72" t="str">
        <f>INDEX(PT_DIFFERENTIATION_VTAR,MATCH(A144,PT_DIFFERENTIATION_VTAR_ID,0))</f>
        <v>Тариф на подключение (технологическое присоединение) к централизованной системе водоотведения</v>
      </c>
      <c r="G144" s="66" t="str">
        <f>INDEX(PT_DIFFERENTIATION_NTAR,MATCH(B144,PT_DIFFERENTIATION_NTAR_ID,0))</f>
        <v/>
      </c>
      <c r="H144" s="67"/>
      <c r="I144" s="68"/>
      <c r="J144" s="69"/>
      <c r="K144" s="81"/>
      <c r="L144" s="67" t="s">
        <v>22</v>
      </c>
      <c r="M144" s="82"/>
      <c r="N144" s="46"/>
      <c r="O144" s="86"/>
      <c r="P144" s="86"/>
      <c r="AH144" s="40">
        <v>0</v>
      </c>
    </row>
    <row r="145" spans="1:34" s="40" customFormat="1" ht="18.75" hidden="1" customHeight="1">
      <c r="A145" s="89"/>
      <c r="B145" s="89"/>
      <c r="C145" s="84" t="s">
        <v>35</v>
      </c>
      <c r="D145" s="74"/>
      <c r="E145" s="64"/>
      <c r="F145" s="72"/>
      <c r="G145" s="66"/>
      <c r="H145" s="71"/>
      <c r="I145" s="24" t="s">
        <v>23</v>
      </c>
      <c r="J145" s="25"/>
      <c r="K145" s="71"/>
      <c r="L145" s="26"/>
      <c r="M145" s="82"/>
      <c r="N145" s="46"/>
      <c r="O145" s="86"/>
      <c r="P145" s="86"/>
      <c r="AH145" s="40">
        <v>0</v>
      </c>
    </row>
    <row r="146" spans="1:34" s="40" customFormat="1" ht="1.1499999999999999" customHeight="1">
      <c r="A146" s="89"/>
      <c r="B146" s="89"/>
      <c r="C146" s="84" t="s">
        <v>75</v>
      </c>
      <c r="D146" s="74"/>
      <c r="E146" s="64"/>
      <c r="F146" s="72"/>
      <c r="G146" s="73"/>
      <c r="H146" s="71"/>
      <c r="I146" s="24"/>
      <c r="J146" s="25"/>
      <c r="K146" s="71"/>
      <c r="L146" s="26"/>
      <c r="M146" s="82"/>
      <c r="N146" s="46"/>
      <c r="O146" s="86"/>
      <c r="P146" s="86"/>
      <c r="AH146" s="40">
        <v>1</v>
      </c>
    </row>
    <row r="147" spans="1:34" ht="19.899999999999999" customHeight="1">
      <c r="A147" s="89"/>
      <c r="B147" s="89"/>
      <c r="D147" s="29"/>
      <c r="E147" s="16" t="s">
        <v>14</v>
      </c>
      <c r="F147" s="61"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полезного отпуска тепловой энергии (теплоносителя)</v>
      </c>
      <c r="G147" s="61"/>
      <c r="H147" s="61"/>
      <c r="I147" s="61"/>
      <c r="J147" s="61"/>
      <c r="K147" s="61"/>
      <c r="L147" s="61"/>
      <c r="M147" s="77"/>
      <c r="N147" s="46"/>
      <c r="AH147" s="40">
        <v>19</v>
      </c>
    </row>
    <row r="148" spans="1:34" s="40" customFormat="1" ht="60.75" hidden="1" customHeight="1">
      <c r="A148" s="89" t="s">
        <v>32</v>
      </c>
      <c r="B148" s="89" t="s">
        <v>33</v>
      </c>
      <c r="C148" s="84"/>
      <c r="D148" s="74"/>
      <c r="E148" s="64"/>
      <c r="F148" s="72" t="str">
        <f>INDEX(PT_DIFFERENTIATION_VTAR,MATCH(A148,PT_DIFFERENTIATION_VTAR_ID,0))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48" s="66" t="str">
        <f>INDEX(PT_DIFFERENTIATION_NTAR,MATCH(B148,PT_DIFFERENTIATION_NTAR_ID,0))</f>
        <v/>
      </c>
      <c r="H148" s="67"/>
      <c r="I148" s="68"/>
      <c r="J148" s="69"/>
      <c r="K148" s="81"/>
      <c r="L148" s="67" t="s">
        <v>22</v>
      </c>
      <c r="M148" s="20"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годового объема полезного отпуска тепловой энергии (теплоносителя) указывается в колонке «Информация» в тыс. Гкал
В случае дифференциации полезного отпуска тепловой энергии (теплоносителя) по видам тарифов и (или) по срокам действия тарифов информация указывается в отдельных строках.</v>
      </c>
      <c r="N148" s="46"/>
      <c r="O148" s="86"/>
      <c r="P148" s="86"/>
      <c r="AH148" s="40">
        <v>0</v>
      </c>
    </row>
    <row r="149" spans="1:34" s="40" customFormat="1" ht="18.75" hidden="1" customHeight="1">
      <c r="A149" s="89"/>
      <c r="B149" s="89"/>
      <c r="C149" s="84" t="s">
        <v>35</v>
      </c>
      <c r="D149" s="74"/>
      <c r="E149" s="64"/>
      <c r="F149" s="72"/>
      <c r="G149" s="66"/>
      <c r="H149" s="71"/>
      <c r="I149" s="24" t="s">
        <v>23</v>
      </c>
      <c r="J149" s="25"/>
      <c r="K149" s="71"/>
      <c r="L149" s="26"/>
      <c r="M149" s="21"/>
      <c r="N149" s="46"/>
      <c r="O149" s="86"/>
      <c r="P149" s="86"/>
      <c r="AH149" s="40">
        <v>0</v>
      </c>
    </row>
    <row r="150" spans="1:34" s="40" customFormat="1" ht="0.75" hidden="1" customHeight="1">
      <c r="A150" s="89"/>
      <c r="B150" s="89"/>
      <c r="C150" s="84" t="s">
        <v>75</v>
      </c>
      <c r="D150" s="74"/>
      <c r="E150" s="64"/>
      <c r="F150" s="72"/>
      <c r="G150" s="73"/>
      <c r="H150" s="71"/>
      <c r="I150" s="24"/>
      <c r="J150" s="25"/>
      <c r="K150" s="71"/>
      <c r="L150" s="26"/>
      <c r="M150" s="21"/>
      <c r="N150" s="46"/>
      <c r="O150" s="86"/>
      <c r="P150" s="86"/>
      <c r="AH150" s="40">
        <v>0</v>
      </c>
    </row>
    <row r="151" spans="1:34" s="40" customFormat="1" ht="86.25" customHeight="1">
      <c r="A151" s="89" t="s">
        <v>37</v>
      </c>
      <c r="B151" s="89" t="s">
        <v>38</v>
      </c>
      <c r="C151" s="84"/>
      <c r="D151" s="74"/>
      <c r="E151" s="64"/>
      <c r="F151" s="72" t="str">
        <f>INDEX(PT_DIFFERENTIATION_VTAR,MATCH(A151,PT_DIFFERENTIATION_VTAR_ID,0))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151" s="66" t="str">
        <f>INDEX(PT_DIFFERENTIATION_NTAR,MATCH(B151,PT_DIFFERENTIATION_NTAR_ID,0))</f>
        <v>Услуги по передаче тепловой энергии</v>
      </c>
      <c r="H151" s="67"/>
      <c r="I151" s="68">
        <v>45292</v>
      </c>
      <c r="J151" s="69">
        <v>45657</v>
      </c>
      <c r="K151" s="81">
        <v>46.283700000000003</v>
      </c>
      <c r="L151" s="67" t="s">
        <v>22</v>
      </c>
      <c r="M151" s="27"/>
      <c r="N151" s="46"/>
      <c r="O151" s="86"/>
      <c r="P151" s="86"/>
      <c r="AH151" s="40">
        <v>0</v>
      </c>
    </row>
    <row r="152" spans="1:34" s="40" customFormat="1" ht="18.75" customHeight="1">
      <c r="A152" s="89"/>
      <c r="B152" s="89"/>
      <c r="C152" s="84" t="s">
        <v>35</v>
      </c>
      <c r="D152" s="74"/>
      <c r="E152" s="64"/>
      <c r="F152" s="72"/>
      <c r="G152" s="66"/>
      <c r="H152" s="71"/>
      <c r="I152" s="24" t="s">
        <v>23</v>
      </c>
      <c r="J152" s="25"/>
      <c r="K152" s="71"/>
      <c r="L152" s="26"/>
      <c r="M152" s="28"/>
      <c r="N152" s="46"/>
      <c r="O152" s="86"/>
      <c r="P152" s="86"/>
      <c r="AH152" s="40">
        <v>0</v>
      </c>
    </row>
    <row r="153" spans="1:34" s="40" customFormat="1" ht="0.75" customHeight="1">
      <c r="A153" s="89"/>
      <c r="B153" s="89"/>
      <c r="C153" s="84" t="s">
        <v>75</v>
      </c>
      <c r="D153" s="74"/>
      <c r="E153" s="64"/>
      <c r="F153" s="72"/>
      <c r="G153" s="73"/>
      <c r="H153" s="71"/>
      <c r="I153" s="24"/>
      <c r="J153" s="25"/>
      <c r="K153" s="71"/>
      <c r="L153" s="26"/>
      <c r="M153" s="82"/>
      <c r="N153" s="46"/>
      <c r="O153" s="86"/>
      <c r="P153" s="86"/>
      <c r="AH153" s="40">
        <v>0</v>
      </c>
    </row>
    <row r="154" spans="1:34" s="40" customFormat="1" ht="45" hidden="1" customHeight="1">
      <c r="A154" s="89" t="s">
        <v>39</v>
      </c>
      <c r="B154" s="89" t="s">
        <v>40</v>
      </c>
      <c r="C154" s="84"/>
      <c r="D154" s="74"/>
      <c r="E154" s="64"/>
      <c r="F154" s="72" t="str">
        <f>INDEX(PT_DIFFERENTIATION_VTAR,MATCH(A154,PT_DIFFERENTIATION_VTAR_ID,0))</f>
        <v>Тарифы на теплоноситель, поставляемый теплоснабжающими организациями потребителям, другим теплоснабжающим организациям</v>
      </c>
      <c r="G154" s="66" t="str">
        <f>INDEX(PT_DIFFERENTIATION_NTAR,MATCH(B154,PT_DIFFERENTIATION_NTAR_ID,0))</f>
        <v/>
      </c>
      <c r="H154" s="67"/>
      <c r="I154" s="68"/>
      <c r="J154" s="69"/>
      <c r="K154" s="81"/>
      <c r="L154" s="67" t="s">
        <v>22</v>
      </c>
      <c r="M154" s="82"/>
      <c r="N154" s="46"/>
      <c r="O154" s="86"/>
      <c r="P154" s="86"/>
      <c r="AH154" s="40">
        <v>0</v>
      </c>
    </row>
    <row r="155" spans="1:34" s="40" customFormat="1" ht="18.75" hidden="1" customHeight="1">
      <c r="A155" s="89"/>
      <c r="B155" s="89"/>
      <c r="C155" s="84" t="s">
        <v>35</v>
      </c>
      <c r="D155" s="74"/>
      <c r="E155" s="64"/>
      <c r="F155" s="72"/>
      <c r="G155" s="66"/>
      <c r="H155" s="71"/>
      <c r="I155" s="24" t="s">
        <v>23</v>
      </c>
      <c r="J155" s="25"/>
      <c r="K155" s="71"/>
      <c r="L155" s="26"/>
      <c r="M155" s="82"/>
      <c r="N155" s="46"/>
      <c r="O155" s="86"/>
      <c r="P155" s="86"/>
      <c r="AH155" s="40">
        <v>0</v>
      </c>
    </row>
    <row r="156" spans="1:34" s="40" customFormat="1" ht="0.75" hidden="1" customHeight="1">
      <c r="A156" s="89"/>
      <c r="B156" s="89"/>
      <c r="C156" s="84" t="s">
        <v>75</v>
      </c>
      <c r="D156" s="74"/>
      <c r="E156" s="64"/>
      <c r="F156" s="72"/>
      <c r="G156" s="73"/>
      <c r="H156" s="71"/>
      <c r="I156" s="24"/>
      <c r="J156" s="25"/>
      <c r="K156" s="71"/>
      <c r="L156" s="26"/>
      <c r="M156" s="82"/>
      <c r="N156" s="46"/>
      <c r="O156" s="86"/>
      <c r="P156" s="86"/>
      <c r="AH156" s="40">
        <v>0</v>
      </c>
    </row>
    <row r="157" spans="1:34" s="40" customFormat="1" ht="45" hidden="1" customHeight="1">
      <c r="A157" s="89" t="s">
        <v>41</v>
      </c>
      <c r="B157" s="89" t="s">
        <v>42</v>
      </c>
      <c r="C157" s="84"/>
      <c r="D157" s="74"/>
      <c r="E157" s="64"/>
      <c r="F157" s="72" t="str">
        <f>INDEX(PT_DIFFERENTIATION_VTAR,MATCH(A157,PT_DIFFERENTIATION_VTAR_ID,0))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57" s="66" t="str">
        <f>INDEX(PT_DIFFERENTIATION_NTAR,MATCH(B157,PT_DIFFERENTIATION_NTAR_ID,0))</f>
        <v/>
      </c>
      <c r="H157" s="67"/>
      <c r="I157" s="68"/>
      <c r="J157" s="69"/>
      <c r="K157" s="81"/>
      <c r="L157" s="67" t="s">
        <v>22</v>
      </c>
      <c r="M157" s="82"/>
      <c r="N157" s="46"/>
      <c r="O157" s="86"/>
      <c r="P157" s="86"/>
      <c r="AH157" s="40">
        <v>0</v>
      </c>
    </row>
    <row r="158" spans="1:34" s="40" customFormat="1" ht="18.75" hidden="1" customHeight="1">
      <c r="A158" s="89"/>
      <c r="B158" s="89"/>
      <c r="C158" s="84" t="s">
        <v>35</v>
      </c>
      <c r="D158" s="74"/>
      <c r="E158" s="64"/>
      <c r="F158" s="72"/>
      <c r="G158" s="66"/>
      <c r="H158" s="71"/>
      <c r="I158" s="24" t="s">
        <v>23</v>
      </c>
      <c r="J158" s="25"/>
      <c r="K158" s="71"/>
      <c r="L158" s="26"/>
      <c r="M158" s="82"/>
      <c r="N158" s="46"/>
      <c r="O158" s="86"/>
      <c r="P158" s="86"/>
      <c r="AH158" s="40">
        <v>0</v>
      </c>
    </row>
    <row r="159" spans="1:34" s="40" customFormat="1" ht="0.75" hidden="1" customHeight="1">
      <c r="A159" s="89"/>
      <c r="B159" s="89"/>
      <c r="C159" s="84" t="s">
        <v>75</v>
      </c>
      <c r="D159" s="74"/>
      <c r="E159" s="64"/>
      <c r="F159" s="72"/>
      <c r="G159" s="73"/>
      <c r="H159" s="71"/>
      <c r="I159" s="24"/>
      <c r="J159" s="25"/>
      <c r="K159" s="71"/>
      <c r="L159" s="26"/>
      <c r="M159" s="82"/>
      <c r="N159" s="46"/>
      <c r="O159" s="86"/>
      <c r="P159" s="86"/>
      <c r="AH159" s="40">
        <v>0</v>
      </c>
    </row>
    <row r="160" spans="1:34" s="40" customFormat="1" ht="18.75" hidden="1" customHeight="1">
      <c r="A160" s="89" t="s">
        <v>43</v>
      </c>
      <c r="B160" s="89" t="s">
        <v>44</v>
      </c>
      <c r="C160" s="84"/>
      <c r="D160" s="74"/>
      <c r="E160" s="64"/>
      <c r="F160" s="72" t="str">
        <f>INDEX(PT_DIFFERENTIATION_VTAR,MATCH(A160,PT_DIFFERENTIATION_VTAR_ID,0))</f>
        <v>Тарифы на услуги по передаче тепловой энергии</v>
      </c>
      <c r="G160" s="66" t="str">
        <f>INDEX(PT_DIFFERENTIATION_NTAR,MATCH(B160,PT_DIFFERENTIATION_NTAR_ID,0))</f>
        <v/>
      </c>
      <c r="H160" s="67"/>
      <c r="I160" s="68"/>
      <c r="J160" s="69"/>
      <c r="K160" s="81"/>
      <c r="L160" s="67" t="s">
        <v>22</v>
      </c>
      <c r="M160" s="82"/>
      <c r="N160" s="46"/>
      <c r="O160" s="86"/>
      <c r="P160" s="86"/>
      <c r="AH160" s="40">
        <v>0</v>
      </c>
    </row>
    <row r="161" spans="1:34" s="40" customFormat="1" ht="18.75" hidden="1" customHeight="1">
      <c r="A161" s="89"/>
      <c r="B161" s="89"/>
      <c r="C161" s="84" t="s">
        <v>35</v>
      </c>
      <c r="D161" s="74"/>
      <c r="E161" s="64"/>
      <c r="F161" s="72"/>
      <c r="G161" s="66"/>
      <c r="H161" s="71"/>
      <c r="I161" s="24" t="s">
        <v>23</v>
      </c>
      <c r="J161" s="25"/>
      <c r="K161" s="71"/>
      <c r="L161" s="26"/>
      <c r="M161" s="82"/>
      <c r="N161" s="46"/>
      <c r="O161" s="86"/>
      <c r="P161" s="86"/>
      <c r="AH161" s="40">
        <v>0</v>
      </c>
    </row>
    <row r="162" spans="1:34" s="40" customFormat="1" ht="0.75" hidden="1" customHeight="1">
      <c r="A162" s="89"/>
      <c r="B162" s="89"/>
      <c r="C162" s="84" t="s">
        <v>75</v>
      </c>
      <c r="D162" s="74"/>
      <c r="E162" s="64"/>
      <c r="F162" s="72"/>
      <c r="G162" s="73"/>
      <c r="H162" s="71"/>
      <c r="I162" s="24"/>
      <c r="J162" s="25"/>
      <c r="K162" s="71"/>
      <c r="L162" s="26"/>
      <c r="M162" s="82"/>
      <c r="N162" s="46"/>
      <c r="O162" s="86"/>
      <c r="P162" s="86"/>
      <c r="AH162" s="40">
        <v>0</v>
      </c>
    </row>
    <row r="163" spans="1:34" s="40" customFormat="1" ht="18.75" hidden="1" customHeight="1">
      <c r="A163" s="89" t="s">
        <v>45</v>
      </c>
      <c r="B163" s="89" t="s">
        <v>46</v>
      </c>
      <c r="C163" s="84"/>
      <c r="D163" s="74"/>
      <c r="E163" s="64"/>
      <c r="F163" s="72" t="str">
        <f>INDEX(PT_DIFFERENTIATION_VTAR,MATCH(A163,PT_DIFFERENTIATION_VTAR_ID,0))</f>
        <v>Тарифы на услуги по передаче теплоносителя</v>
      </c>
      <c r="G163" s="66" t="str">
        <f>INDEX(PT_DIFFERENTIATION_NTAR,MATCH(B163,PT_DIFFERENTIATION_NTAR_ID,0))</f>
        <v/>
      </c>
      <c r="H163" s="67"/>
      <c r="I163" s="68"/>
      <c r="J163" s="69"/>
      <c r="K163" s="81"/>
      <c r="L163" s="67" t="s">
        <v>22</v>
      </c>
      <c r="M163" s="82"/>
      <c r="N163" s="46"/>
      <c r="O163" s="86"/>
      <c r="P163" s="86"/>
      <c r="AH163" s="40">
        <v>0</v>
      </c>
    </row>
    <row r="164" spans="1:34" s="40" customFormat="1" ht="18.75" hidden="1" customHeight="1">
      <c r="A164" s="89"/>
      <c r="B164" s="89"/>
      <c r="C164" s="84" t="s">
        <v>35</v>
      </c>
      <c r="D164" s="74"/>
      <c r="E164" s="64"/>
      <c r="F164" s="72"/>
      <c r="G164" s="66"/>
      <c r="H164" s="71"/>
      <c r="I164" s="24" t="s">
        <v>23</v>
      </c>
      <c r="J164" s="25"/>
      <c r="K164" s="71"/>
      <c r="L164" s="26"/>
      <c r="M164" s="82"/>
      <c r="N164" s="46"/>
      <c r="O164" s="86"/>
      <c r="P164" s="86"/>
      <c r="AH164" s="40">
        <v>0</v>
      </c>
    </row>
    <row r="165" spans="1:34" s="40" customFormat="1" ht="0.75" hidden="1" customHeight="1">
      <c r="A165" s="89"/>
      <c r="B165" s="89"/>
      <c r="C165" s="84" t="s">
        <v>75</v>
      </c>
      <c r="D165" s="74"/>
      <c r="E165" s="64"/>
      <c r="F165" s="72"/>
      <c r="G165" s="73"/>
      <c r="H165" s="71"/>
      <c r="I165" s="24"/>
      <c r="J165" s="25"/>
      <c r="K165" s="71"/>
      <c r="L165" s="26"/>
      <c r="M165" s="82"/>
      <c r="N165" s="46"/>
      <c r="O165" s="86"/>
      <c r="P165" s="86"/>
      <c r="AH165" s="40">
        <v>0</v>
      </c>
    </row>
    <row r="166" spans="1:34" s="40" customFormat="1" ht="18.75" hidden="1" customHeight="1">
      <c r="A166" s="89" t="s">
        <v>47</v>
      </c>
      <c r="B166" s="89" t="s">
        <v>48</v>
      </c>
      <c r="C166" s="84"/>
      <c r="D166" s="74"/>
      <c r="E166" s="64"/>
      <c r="F166" s="72" t="str">
        <f>INDEX(PT_DIFFERENTIATION_VTAR,MATCH(A166,PT_DIFFERENTIATION_VTAR_ID,0))</f>
        <v>Плата за услуги по поддержанию резервной тепловой мощности при отсутствии потребления тепловой энергии</v>
      </c>
      <c r="G166" s="66" t="str">
        <f>INDEX(PT_DIFFERENTIATION_NTAR,MATCH(B166,PT_DIFFERENTIATION_NTAR_ID,0))</f>
        <v/>
      </c>
      <c r="H166" s="67"/>
      <c r="I166" s="68"/>
      <c r="J166" s="69"/>
      <c r="K166" s="81"/>
      <c r="L166" s="67" t="s">
        <v>22</v>
      </c>
      <c r="M166" s="82"/>
      <c r="N166" s="46"/>
      <c r="O166" s="86"/>
      <c r="P166" s="86"/>
      <c r="AH166" s="40">
        <v>0</v>
      </c>
    </row>
    <row r="167" spans="1:34" s="40" customFormat="1" ht="18.75" hidden="1" customHeight="1">
      <c r="A167" s="89"/>
      <c r="B167" s="89"/>
      <c r="C167" s="84" t="s">
        <v>35</v>
      </c>
      <c r="D167" s="74"/>
      <c r="E167" s="64"/>
      <c r="F167" s="72"/>
      <c r="G167" s="66"/>
      <c r="H167" s="71"/>
      <c r="I167" s="24" t="s">
        <v>23</v>
      </c>
      <c r="J167" s="25"/>
      <c r="K167" s="71"/>
      <c r="L167" s="26"/>
      <c r="M167" s="82"/>
      <c r="N167" s="46"/>
      <c r="O167" s="86"/>
      <c r="P167" s="86"/>
      <c r="AH167" s="40">
        <v>0</v>
      </c>
    </row>
    <row r="168" spans="1:34" s="40" customFormat="1" ht="0.75" hidden="1" customHeight="1">
      <c r="A168" s="89"/>
      <c r="B168" s="89"/>
      <c r="C168" s="84" t="s">
        <v>75</v>
      </c>
      <c r="D168" s="74"/>
      <c r="E168" s="64"/>
      <c r="F168" s="72"/>
      <c r="G168" s="73"/>
      <c r="H168" s="71"/>
      <c r="I168" s="24"/>
      <c r="J168" s="25"/>
      <c r="K168" s="71"/>
      <c r="L168" s="26"/>
      <c r="M168" s="82"/>
      <c r="N168" s="46"/>
      <c r="O168" s="86"/>
      <c r="P168" s="86"/>
      <c r="AH168" s="40">
        <v>0</v>
      </c>
    </row>
    <row r="169" spans="1:34" s="40" customFormat="1" ht="18.75" hidden="1" customHeight="1">
      <c r="A169" s="89" t="s">
        <v>49</v>
      </c>
      <c r="B169" s="89" t="s">
        <v>50</v>
      </c>
      <c r="C169" s="84"/>
      <c r="D169" s="74"/>
      <c r="E169" s="64"/>
      <c r="F169" s="72" t="str">
        <f>INDEX(PT_DIFFERENTIATION_VTAR,MATCH(A169,PT_DIFFERENTIATION_VTAR_ID,0))</f>
        <v>Плата за подключение (технологическое присоединение) к системе теплоснабжения</v>
      </c>
      <c r="G169" s="66" t="str">
        <f>INDEX(PT_DIFFERENTIATION_NTAR,MATCH(B169,PT_DIFFERENTIATION_NTAR_ID,0))</f>
        <v/>
      </c>
      <c r="H169" s="67"/>
      <c r="I169" s="68"/>
      <c r="J169" s="69"/>
      <c r="K169" s="81"/>
      <c r="L169" s="67" t="s">
        <v>22</v>
      </c>
      <c r="M169" s="82"/>
      <c r="N169" s="46"/>
      <c r="O169" s="86"/>
      <c r="P169" s="86"/>
      <c r="AH169" s="40">
        <v>0</v>
      </c>
    </row>
    <row r="170" spans="1:34" s="40" customFormat="1" ht="18.75" hidden="1" customHeight="1">
      <c r="A170" s="89"/>
      <c r="B170" s="89"/>
      <c r="C170" s="84" t="s">
        <v>35</v>
      </c>
      <c r="D170" s="74"/>
      <c r="E170" s="64"/>
      <c r="F170" s="72"/>
      <c r="G170" s="66"/>
      <c r="H170" s="71"/>
      <c r="I170" s="24" t="s">
        <v>23</v>
      </c>
      <c r="J170" s="25"/>
      <c r="K170" s="71"/>
      <c r="L170" s="26"/>
      <c r="M170" s="82"/>
      <c r="N170" s="46"/>
      <c r="O170" s="86"/>
      <c r="P170" s="86"/>
      <c r="AH170" s="40">
        <v>0</v>
      </c>
    </row>
    <row r="171" spans="1:34" s="40" customFormat="1" ht="0.75" hidden="1" customHeight="1">
      <c r="A171" s="89"/>
      <c r="B171" s="89"/>
      <c r="C171" s="84" t="s">
        <v>75</v>
      </c>
      <c r="D171" s="74"/>
      <c r="E171" s="64"/>
      <c r="F171" s="72"/>
      <c r="G171" s="73"/>
      <c r="H171" s="71"/>
      <c r="I171" s="24"/>
      <c r="J171" s="25"/>
      <c r="K171" s="71"/>
      <c r="L171" s="26"/>
      <c r="M171" s="82"/>
      <c r="N171" s="46"/>
      <c r="O171" s="86"/>
      <c r="P171" s="86"/>
      <c r="AH171" s="40">
        <v>0</v>
      </c>
    </row>
    <row r="172" spans="1:34" s="40" customFormat="1" ht="18.75" hidden="1" customHeight="1">
      <c r="A172" s="89" t="s">
        <v>51</v>
      </c>
      <c r="B172" s="89" t="s">
        <v>52</v>
      </c>
      <c r="C172" s="84"/>
      <c r="D172" s="74"/>
      <c r="E172" s="64"/>
      <c r="F172" s="72" t="str">
        <f>INDEX(PT_DIFFERENTIATION_VTAR,MATCH(A172,PT_DIFFERENTIATION_VTAR_ID,0))</f>
        <v>Плата за подключение (технологическое присоединение) к системе теплоснабжения (индивидуальная)</v>
      </c>
      <c r="G172" s="66" t="str">
        <f>INDEX(PT_DIFFERENTIATION_NTAR,MATCH(B172,PT_DIFFERENTIATION_NTAR_ID,0))</f>
        <v/>
      </c>
      <c r="H172" s="67"/>
      <c r="I172" s="68"/>
      <c r="J172" s="69"/>
      <c r="K172" s="81"/>
      <c r="L172" s="67" t="s">
        <v>22</v>
      </c>
      <c r="M172" s="82"/>
      <c r="N172" s="46"/>
      <c r="O172" s="86"/>
      <c r="P172" s="86"/>
      <c r="AH172" s="40">
        <v>0</v>
      </c>
    </row>
    <row r="173" spans="1:34" s="40" customFormat="1" ht="18.75" hidden="1" customHeight="1">
      <c r="A173" s="89"/>
      <c r="B173" s="89"/>
      <c r="C173" s="84" t="s">
        <v>35</v>
      </c>
      <c r="D173" s="74"/>
      <c r="E173" s="64"/>
      <c r="F173" s="72"/>
      <c r="G173" s="66"/>
      <c r="H173" s="71"/>
      <c r="I173" s="24" t="s">
        <v>23</v>
      </c>
      <c r="J173" s="25"/>
      <c r="K173" s="71"/>
      <c r="L173" s="26"/>
      <c r="M173" s="82"/>
      <c r="N173" s="46"/>
      <c r="O173" s="86"/>
      <c r="P173" s="86"/>
      <c r="AH173" s="40">
        <v>0</v>
      </c>
    </row>
    <row r="174" spans="1:34" s="40" customFormat="1" ht="0.75" hidden="1" customHeight="1">
      <c r="A174" s="89"/>
      <c r="B174" s="89"/>
      <c r="C174" s="84" t="s">
        <v>75</v>
      </c>
      <c r="D174" s="74"/>
      <c r="E174" s="64"/>
      <c r="F174" s="72"/>
      <c r="G174" s="73"/>
      <c r="H174" s="71"/>
      <c r="I174" s="24"/>
      <c r="J174" s="25"/>
      <c r="K174" s="71"/>
      <c r="L174" s="26"/>
      <c r="M174" s="82"/>
      <c r="N174" s="46"/>
      <c r="O174" s="86"/>
      <c r="P174" s="86"/>
      <c r="AH174" s="40">
        <v>0</v>
      </c>
    </row>
    <row r="175" spans="1:34" s="40" customFormat="1" ht="18.75" hidden="1" customHeight="1">
      <c r="A175" s="89" t="s">
        <v>53</v>
      </c>
      <c r="B175" s="89" t="s">
        <v>54</v>
      </c>
      <c r="C175" s="84"/>
      <c r="D175" s="74"/>
      <c r="E175" s="64"/>
      <c r="F175" s="72" t="str">
        <f>INDEX(PT_DIFFERENTIATION_VTAR,MATCH(A175,PT_DIFFERENTIATION_VTAR_ID,0))</f>
        <v>Тариф на питьевую воду (питьевое водоснабжение)</v>
      </c>
      <c r="G175" s="66" t="str">
        <f>INDEX(PT_DIFFERENTIATION_NTAR,MATCH(B175,PT_DIFFERENTIATION_NTAR_ID,0))</f>
        <v/>
      </c>
      <c r="H175" s="67"/>
      <c r="I175" s="68"/>
      <c r="J175" s="69"/>
      <c r="K175" s="81"/>
      <c r="L175" s="67" t="s">
        <v>22</v>
      </c>
      <c r="M175" s="82"/>
      <c r="N175" s="46"/>
      <c r="O175" s="86"/>
      <c r="P175" s="86"/>
      <c r="AH175" s="40">
        <v>0</v>
      </c>
    </row>
    <row r="176" spans="1:34" s="40" customFormat="1" ht="18.75" hidden="1" customHeight="1">
      <c r="A176" s="89"/>
      <c r="B176" s="89"/>
      <c r="C176" s="84" t="s">
        <v>35</v>
      </c>
      <c r="D176" s="74"/>
      <c r="E176" s="64"/>
      <c r="F176" s="72"/>
      <c r="G176" s="66"/>
      <c r="H176" s="71"/>
      <c r="I176" s="24" t="s">
        <v>23</v>
      </c>
      <c r="J176" s="25"/>
      <c r="K176" s="71"/>
      <c r="L176" s="26"/>
      <c r="M176" s="82"/>
      <c r="N176" s="46"/>
      <c r="O176" s="86"/>
      <c r="P176" s="86"/>
      <c r="AH176" s="40">
        <v>0</v>
      </c>
    </row>
    <row r="177" spans="1:34" s="40" customFormat="1" ht="0.75" hidden="1" customHeight="1">
      <c r="A177" s="89"/>
      <c r="B177" s="89"/>
      <c r="C177" s="84" t="s">
        <v>75</v>
      </c>
      <c r="D177" s="74"/>
      <c r="E177" s="64"/>
      <c r="F177" s="72"/>
      <c r="G177" s="73"/>
      <c r="H177" s="71"/>
      <c r="I177" s="24"/>
      <c r="J177" s="25"/>
      <c r="K177" s="71"/>
      <c r="L177" s="26"/>
      <c r="M177" s="82"/>
      <c r="N177" s="46"/>
      <c r="O177" s="86"/>
      <c r="P177" s="86"/>
      <c r="AH177" s="40">
        <v>0</v>
      </c>
    </row>
    <row r="178" spans="1:34" s="40" customFormat="1" ht="18.75" hidden="1" customHeight="1">
      <c r="A178" s="89" t="s">
        <v>55</v>
      </c>
      <c r="B178" s="89" t="s">
        <v>56</v>
      </c>
      <c r="C178" s="84"/>
      <c r="D178" s="74"/>
      <c r="E178" s="64"/>
      <c r="F178" s="72" t="str">
        <f>INDEX(PT_DIFFERENTIATION_VTAR,MATCH(A178,PT_DIFFERENTIATION_VTAR_ID,0))</f>
        <v>Тариф на техническую воду</v>
      </c>
      <c r="G178" s="66" t="str">
        <f>INDEX(PT_DIFFERENTIATION_NTAR,MATCH(B178,PT_DIFFERENTIATION_NTAR_ID,0))</f>
        <v/>
      </c>
      <c r="H178" s="67"/>
      <c r="I178" s="68"/>
      <c r="J178" s="69"/>
      <c r="K178" s="81"/>
      <c r="L178" s="67" t="s">
        <v>22</v>
      </c>
      <c r="M178" s="82"/>
      <c r="N178" s="46"/>
      <c r="O178" s="86"/>
      <c r="P178" s="86"/>
      <c r="AH178" s="40">
        <v>0</v>
      </c>
    </row>
    <row r="179" spans="1:34" s="40" customFormat="1" ht="18.75" hidden="1" customHeight="1">
      <c r="A179" s="89"/>
      <c r="B179" s="89"/>
      <c r="C179" s="84" t="s">
        <v>35</v>
      </c>
      <c r="D179" s="74"/>
      <c r="E179" s="64"/>
      <c r="F179" s="72"/>
      <c r="G179" s="66"/>
      <c r="H179" s="71"/>
      <c r="I179" s="24" t="s">
        <v>23</v>
      </c>
      <c r="J179" s="25"/>
      <c r="K179" s="71"/>
      <c r="L179" s="26"/>
      <c r="M179" s="82"/>
      <c r="N179" s="46"/>
      <c r="O179" s="86"/>
      <c r="P179" s="86"/>
      <c r="AH179" s="40">
        <v>0</v>
      </c>
    </row>
    <row r="180" spans="1:34" s="40" customFormat="1" ht="0.75" hidden="1" customHeight="1">
      <c r="A180" s="89"/>
      <c r="B180" s="89"/>
      <c r="C180" s="84" t="s">
        <v>75</v>
      </c>
      <c r="D180" s="74"/>
      <c r="E180" s="64"/>
      <c r="F180" s="72"/>
      <c r="G180" s="73"/>
      <c r="H180" s="71"/>
      <c r="I180" s="24"/>
      <c r="J180" s="25"/>
      <c r="K180" s="71"/>
      <c r="L180" s="26"/>
      <c r="M180" s="82"/>
      <c r="N180" s="46"/>
      <c r="O180" s="86"/>
      <c r="P180" s="86"/>
      <c r="AH180" s="40">
        <v>0</v>
      </c>
    </row>
    <row r="181" spans="1:34" s="40" customFormat="1" ht="18.75" hidden="1" customHeight="1">
      <c r="A181" s="89" t="s">
        <v>57</v>
      </c>
      <c r="B181" s="89" t="s">
        <v>58</v>
      </c>
      <c r="C181" s="84"/>
      <c r="D181" s="74"/>
      <c r="E181" s="64"/>
      <c r="F181" s="72" t="str">
        <f>INDEX(PT_DIFFERENTIATION_VTAR,MATCH(A181,PT_DIFFERENTIATION_VTAR_ID,0))</f>
        <v>Тариф на транспортировку воды</v>
      </c>
      <c r="G181" s="66" t="str">
        <f>INDEX(PT_DIFFERENTIATION_NTAR,MATCH(B181,PT_DIFFERENTIATION_NTAR_ID,0))</f>
        <v/>
      </c>
      <c r="H181" s="67"/>
      <c r="I181" s="68"/>
      <c r="J181" s="69"/>
      <c r="K181" s="81"/>
      <c r="L181" s="67" t="s">
        <v>22</v>
      </c>
      <c r="M181" s="82"/>
      <c r="N181" s="46"/>
      <c r="O181" s="86"/>
      <c r="P181" s="86"/>
      <c r="AH181" s="40">
        <v>0</v>
      </c>
    </row>
    <row r="182" spans="1:34" s="40" customFormat="1" ht="18.75" hidden="1" customHeight="1">
      <c r="A182" s="89"/>
      <c r="B182" s="89"/>
      <c r="C182" s="84" t="s">
        <v>35</v>
      </c>
      <c r="D182" s="74"/>
      <c r="E182" s="64"/>
      <c r="F182" s="72"/>
      <c r="G182" s="66"/>
      <c r="H182" s="71"/>
      <c r="I182" s="24" t="s">
        <v>23</v>
      </c>
      <c r="J182" s="25"/>
      <c r="K182" s="71"/>
      <c r="L182" s="26"/>
      <c r="M182" s="82"/>
      <c r="N182" s="46"/>
      <c r="O182" s="86"/>
      <c r="P182" s="86"/>
      <c r="AH182" s="40">
        <v>0</v>
      </c>
    </row>
    <row r="183" spans="1:34" s="40" customFormat="1" ht="0.75" hidden="1" customHeight="1">
      <c r="A183" s="89"/>
      <c r="B183" s="89"/>
      <c r="C183" s="84" t="s">
        <v>75</v>
      </c>
      <c r="D183" s="74"/>
      <c r="E183" s="64"/>
      <c r="F183" s="72"/>
      <c r="G183" s="73"/>
      <c r="H183" s="71"/>
      <c r="I183" s="24"/>
      <c r="J183" s="25"/>
      <c r="K183" s="71"/>
      <c r="L183" s="26"/>
      <c r="M183" s="82"/>
      <c r="N183" s="46"/>
      <c r="O183" s="86"/>
      <c r="P183" s="86"/>
      <c r="AH183" s="40">
        <v>0</v>
      </c>
    </row>
    <row r="184" spans="1:34" s="40" customFormat="1" ht="18.75" hidden="1" customHeight="1">
      <c r="A184" s="89" t="s">
        <v>59</v>
      </c>
      <c r="B184" s="89" t="s">
        <v>60</v>
      </c>
      <c r="C184" s="84"/>
      <c r="D184" s="74"/>
      <c r="E184" s="64"/>
      <c r="F184" s="72" t="str">
        <f>INDEX(PT_DIFFERENTIATION_VTAR,MATCH(A184,PT_DIFFERENTIATION_VTAR_ID,0))</f>
        <v>Тариф на подвоз воды</v>
      </c>
      <c r="G184" s="66" t="str">
        <f>INDEX(PT_DIFFERENTIATION_NTAR,MATCH(B184,PT_DIFFERENTIATION_NTAR_ID,0))</f>
        <v/>
      </c>
      <c r="H184" s="67"/>
      <c r="I184" s="68"/>
      <c r="J184" s="69"/>
      <c r="K184" s="81"/>
      <c r="L184" s="67" t="s">
        <v>22</v>
      </c>
      <c r="M184" s="82"/>
      <c r="N184" s="46"/>
      <c r="O184" s="86"/>
      <c r="P184" s="86"/>
      <c r="AH184" s="40">
        <v>0</v>
      </c>
    </row>
    <row r="185" spans="1:34" s="40" customFormat="1" ht="18.75" hidden="1" customHeight="1">
      <c r="A185" s="89"/>
      <c r="B185" s="89"/>
      <c r="C185" s="84" t="s">
        <v>35</v>
      </c>
      <c r="D185" s="74"/>
      <c r="E185" s="64"/>
      <c r="F185" s="72"/>
      <c r="G185" s="66"/>
      <c r="H185" s="71"/>
      <c r="I185" s="24" t="s">
        <v>23</v>
      </c>
      <c r="J185" s="25"/>
      <c r="K185" s="71"/>
      <c r="L185" s="26"/>
      <c r="M185" s="82"/>
      <c r="N185" s="46"/>
      <c r="O185" s="86"/>
      <c r="P185" s="86"/>
      <c r="AH185" s="40">
        <v>0</v>
      </c>
    </row>
    <row r="186" spans="1:34" s="40" customFormat="1" ht="0.75" hidden="1" customHeight="1">
      <c r="A186" s="89"/>
      <c r="B186" s="89"/>
      <c r="C186" s="84" t="s">
        <v>75</v>
      </c>
      <c r="D186" s="74"/>
      <c r="E186" s="64"/>
      <c r="F186" s="72"/>
      <c r="G186" s="73"/>
      <c r="H186" s="71"/>
      <c r="I186" s="24"/>
      <c r="J186" s="25"/>
      <c r="K186" s="71"/>
      <c r="L186" s="26"/>
      <c r="M186" s="82"/>
      <c r="N186" s="46"/>
      <c r="O186" s="86"/>
      <c r="P186" s="86"/>
      <c r="AH186" s="40">
        <v>0</v>
      </c>
    </row>
    <row r="187" spans="1:34" s="40" customFormat="1" ht="18.75" hidden="1" customHeight="1">
      <c r="A187" s="89" t="s">
        <v>61</v>
      </c>
      <c r="B187" s="89" t="s">
        <v>62</v>
      </c>
      <c r="C187" s="84"/>
      <c r="D187" s="74"/>
      <c r="E187" s="64"/>
      <c r="F187" s="72" t="str">
        <f>INDEX(PT_DIFFERENTIATION_VTAR,MATCH(A187,PT_DIFFERENTIATION_VTAR_ID,0))</f>
        <v>Тариф на подключение (технологическое присоединение) к централизованной системе холодного водоснабжения</v>
      </c>
      <c r="G187" s="66" t="str">
        <f>INDEX(PT_DIFFERENTIATION_NTAR,MATCH(B187,PT_DIFFERENTIATION_NTAR_ID,0))</f>
        <v/>
      </c>
      <c r="H187" s="67"/>
      <c r="I187" s="68"/>
      <c r="J187" s="69"/>
      <c r="K187" s="81"/>
      <c r="L187" s="67" t="s">
        <v>22</v>
      </c>
      <c r="M187" s="82"/>
      <c r="N187" s="46"/>
      <c r="O187" s="86"/>
      <c r="P187" s="86"/>
      <c r="AH187" s="40">
        <v>0</v>
      </c>
    </row>
    <row r="188" spans="1:34" s="40" customFormat="1" ht="18.75" hidden="1" customHeight="1">
      <c r="A188" s="89"/>
      <c r="B188" s="89"/>
      <c r="C188" s="84" t="s">
        <v>35</v>
      </c>
      <c r="D188" s="74"/>
      <c r="E188" s="64"/>
      <c r="F188" s="72"/>
      <c r="G188" s="66"/>
      <c r="H188" s="71"/>
      <c r="I188" s="24" t="s">
        <v>23</v>
      </c>
      <c r="J188" s="25"/>
      <c r="K188" s="71"/>
      <c r="L188" s="26"/>
      <c r="M188" s="82"/>
      <c r="N188" s="46"/>
      <c r="O188" s="86"/>
      <c r="P188" s="86"/>
      <c r="AH188" s="40">
        <v>0</v>
      </c>
    </row>
    <row r="189" spans="1:34" s="40" customFormat="1" ht="0.75" hidden="1" customHeight="1">
      <c r="A189" s="89"/>
      <c r="B189" s="89"/>
      <c r="C189" s="84" t="s">
        <v>75</v>
      </c>
      <c r="D189" s="74"/>
      <c r="E189" s="64"/>
      <c r="F189" s="72"/>
      <c r="G189" s="73"/>
      <c r="H189" s="71"/>
      <c r="I189" s="24"/>
      <c r="J189" s="25"/>
      <c r="K189" s="71"/>
      <c r="L189" s="26"/>
      <c r="M189" s="82"/>
      <c r="N189" s="46"/>
      <c r="O189" s="86"/>
      <c r="P189" s="86"/>
      <c r="AH189" s="40">
        <v>0</v>
      </c>
    </row>
    <row r="190" spans="1:34" s="40" customFormat="1" ht="18.75" hidden="1" customHeight="1">
      <c r="A190" s="89" t="s">
        <v>63</v>
      </c>
      <c r="B190" s="89" t="s">
        <v>64</v>
      </c>
      <c r="C190" s="84"/>
      <c r="D190" s="74"/>
      <c r="E190" s="64"/>
      <c r="F190" s="72" t="str">
        <f>INDEX(PT_DIFFERENTIATION_VTAR,MATCH(A190,PT_DIFFERENTIATION_VTAR_ID,0))</f>
        <v>Тариф на горячую воду (горячее водоснабжение)</v>
      </c>
      <c r="G190" s="66" t="str">
        <f>INDEX(PT_DIFFERENTIATION_NTAR,MATCH(B190,PT_DIFFERENTIATION_NTAR_ID,0))</f>
        <v/>
      </c>
      <c r="H190" s="67"/>
      <c r="I190" s="68"/>
      <c r="J190" s="69"/>
      <c r="K190" s="81"/>
      <c r="L190" s="67" t="s">
        <v>22</v>
      </c>
      <c r="M190" s="82"/>
      <c r="N190" s="46"/>
      <c r="O190" s="86"/>
      <c r="P190" s="86"/>
      <c r="AH190" s="40">
        <v>0</v>
      </c>
    </row>
    <row r="191" spans="1:34" s="40" customFormat="1" ht="18.75" hidden="1" customHeight="1">
      <c r="A191" s="89"/>
      <c r="B191" s="89"/>
      <c r="C191" s="84" t="s">
        <v>35</v>
      </c>
      <c r="D191" s="74"/>
      <c r="E191" s="64"/>
      <c r="F191" s="72"/>
      <c r="G191" s="66"/>
      <c r="H191" s="71"/>
      <c r="I191" s="24" t="s">
        <v>23</v>
      </c>
      <c r="J191" s="25"/>
      <c r="K191" s="71"/>
      <c r="L191" s="26"/>
      <c r="M191" s="82"/>
      <c r="N191" s="46"/>
      <c r="O191" s="86"/>
      <c r="P191" s="86"/>
      <c r="AH191" s="40">
        <v>0</v>
      </c>
    </row>
    <row r="192" spans="1:34" s="40" customFormat="1" ht="0.75" hidden="1" customHeight="1">
      <c r="A192" s="89"/>
      <c r="B192" s="89"/>
      <c r="C192" s="84" t="s">
        <v>75</v>
      </c>
      <c r="D192" s="74"/>
      <c r="E192" s="64"/>
      <c r="F192" s="72"/>
      <c r="G192" s="73"/>
      <c r="H192" s="71"/>
      <c r="I192" s="24"/>
      <c r="J192" s="25"/>
      <c r="K192" s="71"/>
      <c r="L192" s="26"/>
      <c r="M192" s="82"/>
      <c r="N192" s="46"/>
      <c r="O192" s="86"/>
      <c r="P192" s="86"/>
      <c r="AH192" s="40">
        <v>0</v>
      </c>
    </row>
    <row r="193" spans="1:34" s="40" customFormat="1" ht="18.75" hidden="1" customHeight="1">
      <c r="A193" s="89" t="s">
        <v>65</v>
      </c>
      <c r="B193" s="89" t="s">
        <v>66</v>
      </c>
      <c r="C193" s="84"/>
      <c r="D193" s="74"/>
      <c r="E193" s="64"/>
      <c r="F193" s="72" t="str">
        <f>INDEX(PT_DIFFERENTIATION_VTAR,MATCH(A193,PT_DIFFERENTIATION_VTAR_ID,0))</f>
        <v>Тариф на транспортировку горячей воды</v>
      </c>
      <c r="G193" s="66" t="str">
        <f>INDEX(PT_DIFFERENTIATION_NTAR,MATCH(B193,PT_DIFFERENTIATION_NTAR_ID,0))</f>
        <v/>
      </c>
      <c r="H193" s="67"/>
      <c r="I193" s="68"/>
      <c r="J193" s="69"/>
      <c r="K193" s="81"/>
      <c r="L193" s="67" t="s">
        <v>22</v>
      </c>
      <c r="M193" s="82"/>
      <c r="N193" s="46"/>
      <c r="O193" s="86"/>
      <c r="P193" s="86"/>
      <c r="AH193" s="40">
        <v>0</v>
      </c>
    </row>
    <row r="194" spans="1:34" s="40" customFormat="1" ht="18.75" hidden="1" customHeight="1">
      <c r="A194" s="89"/>
      <c r="B194" s="89"/>
      <c r="C194" s="84" t="s">
        <v>35</v>
      </c>
      <c r="D194" s="74"/>
      <c r="E194" s="64"/>
      <c r="F194" s="72"/>
      <c r="G194" s="66"/>
      <c r="H194" s="71"/>
      <c r="I194" s="24" t="s">
        <v>23</v>
      </c>
      <c r="J194" s="25"/>
      <c r="K194" s="71"/>
      <c r="L194" s="26"/>
      <c r="M194" s="82"/>
      <c r="N194" s="46"/>
      <c r="O194" s="86"/>
      <c r="P194" s="86"/>
      <c r="AH194" s="40">
        <v>0</v>
      </c>
    </row>
    <row r="195" spans="1:34" s="40" customFormat="1" ht="0.75" hidden="1" customHeight="1">
      <c r="A195" s="89"/>
      <c r="B195" s="89"/>
      <c r="C195" s="84" t="s">
        <v>75</v>
      </c>
      <c r="D195" s="74"/>
      <c r="E195" s="64"/>
      <c r="F195" s="72"/>
      <c r="G195" s="73"/>
      <c r="H195" s="71"/>
      <c r="I195" s="24"/>
      <c r="J195" s="25"/>
      <c r="K195" s="71"/>
      <c r="L195" s="26"/>
      <c r="M195" s="82"/>
      <c r="N195" s="46"/>
      <c r="O195" s="86"/>
      <c r="P195" s="86"/>
      <c r="AH195" s="40">
        <v>0</v>
      </c>
    </row>
    <row r="196" spans="1:34" s="40" customFormat="1" ht="18.75" hidden="1" customHeight="1">
      <c r="A196" s="89" t="s">
        <v>67</v>
      </c>
      <c r="B196" s="89" t="s">
        <v>68</v>
      </c>
      <c r="C196" s="84"/>
      <c r="D196" s="74"/>
      <c r="E196" s="64"/>
      <c r="F196" s="72" t="str">
        <f>INDEX(PT_DIFFERENTIATION_VTAR,MATCH(A196,PT_DIFFERENTIATION_VTAR_ID,0))</f>
        <v>Тариф на подключение (технологическое присоединение) к централизованной системе горячего водоснабжения</v>
      </c>
      <c r="G196" s="66" t="str">
        <f>INDEX(PT_DIFFERENTIATION_NTAR,MATCH(B196,PT_DIFFERENTIATION_NTAR_ID,0))</f>
        <v/>
      </c>
      <c r="H196" s="67"/>
      <c r="I196" s="68"/>
      <c r="J196" s="69"/>
      <c r="K196" s="81"/>
      <c r="L196" s="67" t="s">
        <v>22</v>
      </c>
      <c r="M196" s="82"/>
      <c r="N196" s="46"/>
      <c r="O196" s="86"/>
      <c r="P196" s="86"/>
      <c r="AH196" s="40">
        <v>0</v>
      </c>
    </row>
    <row r="197" spans="1:34" s="40" customFormat="1" ht="18.75" hidden="1" customHeight="1">
      <c r="A197" s="89"/>
      <c r="B197" s="89"/>
      <c r="C197" s="84" t="s">
        <v>35</v>
      </c>
      <c r="D197" s="74"/>
      <c r="E197" s="64"/>
      <c r="F197" s="72"/>
      <c r="G197" s="66"/>
      <c r="H197" s="71"/>
      <c r="I197" s="24" t="s">
        <v>23</v>
      </c>
      <c r="J197" s="25"/>
      <c r="K197" s="71"/>
      <c r="L197" s="26"/>
      <c r="M197" s="82"/>
      <c r="N197" s="46"/>
      <c r="O197" s="86"/>
      <c r="P197" s="86"/>
      <c r="AH197" s="40">
        <v>0</v>
      </c>
    </row>
    <row r="198" spans="1:34" s="40" customFormat="1" ht="0.75" hidden="1" customHeight="1">
      <c r="A198" s="89"/>
      <c r="B198" s="89"/>
      <c r="C198" s="84" t="s">
        <v>75</v>
      </c>
      <c r="D198" s="74"/>
      <c r="E198" s="64"/>
      <c r="F198" s="72"/>
      <c r="G198" s="73"/>
      <c r="H198" s="71"/>
      <c r="I198" s="24"/>
      <c r="J198" s="25"/>
      <c r="K198" s="71"/>
      <c r="L198" s="26"/>
      <c r="M198" s="82"/>
      <c r="N198" s="46"/>
      <c r="O198" s="86"/>
      <c r="P198" s="86"/>
      <c r="AH198" s="40">
        <v>0</v>
      </c>
    </row>
    <row r="199" spans="1:34" s="40" customFormat="1" ht="18.75" hidden="1" customHeight="1">
      <c r="A199" s="89" t="s">
        <v>69</v>
      </c>
      <c r="B199" s="89" t="s">
        <v>70</v>
      </c>
      <c r="C199" s="84"/>
      <c r="D199" s="74"/>
      <c r="E199" s="64"/>
      <c r="F199" s="72" t="str">
        <f>INDEX(PT_DIFFERENTIATION_VTAR,MATCH(A199,PT_DIFFERENTIATION_VTAR_ID,0))</f>
        <v>Тариф на водоотведение</v>
      </c>
      <c r="G199" s="66" t="str">
        <f>INDEX(PT_DIFFERENTIATION_NTAR,MATCH(B199,PT_DIFFERENTIATION_NTAR_ID,0))</f>
        <v/>
      </c>
      <c r="H199" s="67"/>
      <c r="I199" s="68"/>
      <c r="J199" s="69"/>
      <c r="K199" s="81"/>
      <c r="L199" s="67" t="s">
        <v>22</v>
      </c>
      <c r="M199" s="82"/>
      <c r="N199" s="46"/>
      <c r="O199" s="86"/>
      <c r="P199" s="86"/>
      <c r="AH199" s="40">
        <v>0</v>
      </c>
    </row>
    <row r="200" spans="1:34" s="40" customFormat="1" ht="18.75" hidden="1" customHeight="1">
      <c r="A200" s="89"/>
      <c r="B200" s="89"/>
      <c r="C200" s="84" t="s">
        <v>35</v>
      </c>
      <c r="D200" s="74"/>
      <c r="E200" s="64"/>
      <c r="F200" s="72"/>
      <c r="G200" s="66"/>
      <c r="H200" s="71"/>
      <c r="I200" s="24" t="s">
        <v>23</v>
      </c>
      <c r="J200" s="25"/>
      <c r="K200" s="71"/>
      <c r="L200" s="26"/>
      <c r="M200" s="82"/>
      <c r="N200" s="46"/>
      <c r="O200" s="86"/>
      <c r="P200" s="86"/>
      <c r="AH200" s="40">
        <v>0</v>
      </c>
    </row>
    <row r="201" spans="1:34" s="40" customFormat="1" ht="0.75" hidden="1" customHeight="1">
      <c r="A201" s="89"/>
      <c r="B201" s="89"/>
      <c r="C201" s="84" t="s">
        <v>75</v>
      </c>
      <c r="D201" s="74"/>
      <c r="E201" s="64"/>
      <c r="F201" s="72"/>
      <c r="G201" s="73"/>
      <c r="H201" s="71"/>
      <c r="I201" s="24"/>
      <c r="J201" s="25"/>
      <c r="K201" s="71"/>
      <c r="L201" s="26"/>
      <c r="M201" s="82"/>
      <c r="N201" s="46"/>
      <c r="O201" s="86"/>
      <c r="P201" s="86"/>
      <c r="AH201" s="40">
        <v>0</v>
      </c>
    </row>
    <row r="202" spans="1:34" s="40" customFormat="1" ht="18.75" hidden="1" customHeight="1">
      <c r="A202" s="89" t="s">
        <v>71</v>
      </c>
      <c r="B202" s="89" t="s">
        <v>72</v>
      </c>
      <c r="C202" s="84"/>
      <c r="D202" s="74"/>
      <c r="E202" s="64"/>
      <c r="F202" s="72" t="str">
        <f>INDEX(PT_DIFFERENTIATION_VTAR,MATCH(A202,PT_DIFFERENTIATION_VTAR_ID,0))</f>
        <v>Тариф на транспортировку сточных вод</v>
      </c>
      <c r="G202" s="66" t="str">
        <f>INDEX(PT_DIFFERENTIATION_NTAR,MATCH(B202,PT_DIFFERENTIATION_NTAR_ID,0))</f>
        <v/>
      </c>
      <c r="H202" s="67"/>
      <c r="I202" s="68"/>
      <c r="J202" s="69"/>
      <c r="K202" s="81"/>
      <c r="L202" s="67" t="s">
        <v>22</v>
      </c>
      <c r="M202" s="82"/>
      <c r="N202" s="46"/>
      <c r="O202" s="86"/>
      <c r="P202" s="86"/>
      <c r="AH202" s="40">
        <v>0</v>
      </c>
    </row>
    <row r="203" spans="1:34" s="40" customFormat="1" ht="18.75" hidden="1" customHeight="1">
      <c r="A203" s="89"/>
      <c r="B203" s="89"/>
      <c r="C203" s="84" t="s">
        <v>35</v>
      </c>
      <c r="D203" s="74"/>
      <c r="E203" s="64"/>
      <c r="F203" s="72"/>
      <c r="G203" s="66"/>
      <c r="H203" s="71"/>
      <c r="I203" s="24" t="s">
        <v>23</v>
      </c>
      <c r="J203" s="25"/>
      <c r="K203" s="71"/>
      <c r="L203" s="26"/>
      <c r="M203" s="82"/>
      <c r="N203" s="46"/>
      <c r="O203" s="86"/>
      <c r="P203" s="86"/>
      <c r="AH203" s="40">
        <v>0</v>
      </c>
    </row>
    <row r="204" spans="1:34" s="40" customFormat="1" ht="0.75" hidden="1" customHeight="1">
      <c r="A204" s="89"/>
      <c r="B204" s="89"/>
      <c r="C204" s="84" t="s">
        <v>75</v>
      </c>
      <c r="D204" s="74"/>
      <c r="E204" s="64"/>
      <c r="F204" s="72"/>
      <c r="G204" s="73"/>
      <c r="H204" s="71"/>
      <c r="I204" s="24"/>
      <c r="J204" s="25"/>
      <c r="K204" s="71"/>
      <c r="L204" s="26"/>
      <c r="M204" s="82"/>
      <c r="N204" s="46"/>
      <c r="O204" s="86"/>
      <c r="P204" s="86"/>
      <c r="AH204" s="40">
        <v>0</v>
      </c>
    </row>
    <row r="205" spans="1:34" s="40" customFormat="1" ht="18.75" hidden="1" customHeight="1">
      <c r="A205" s="89" t="s">
        <v>73</v>
      </c>
      <c r="B205" s="89" t="s">
        <v>74</v>
      </c>
      <c r="C205" s="84"/>
      <c r="D205" s="74"/>
      <c r="E205" s="64"/>
      <c r="F205" s="72" t="str">
        <f>INDEX(PT_DIFFERENTIATION_VTAR,MATCH(A205,PT_DIFFERENTIATION_VTAR_ID,0))</f>
        <v>Тариф на подключение (технологическое присоединение) к централизованной системе водоотведения</v>
      </c>
      <c r="G205" s="66" t="str">
        <f>INDEX(PT_DIFFERENTIATION_NTAR,MATCH(B205,PT_DIFFERENTIATION_NTAR_ID,0))</f>
        <v/>
      </c>
      <c r="H205" s="67"/>
      <c r="I205" s="68"/>
      <c r="J205" s="69"/>
      <c r="K205" s="81"/>
      <c r="L205" s="67" t="s">
        <v>22</v>
      </c>
      <c r="M205" s="82"/>
      <c r="N205" s="46"/>
      <c r="O205" s="86"/>
      <c r="P205" s="86"/>
      <c r="AH205" s="40">
        <v>0</v>
      </c>
    </row>
    <row r="206" spans="1:34" s="40" customFormat="1" ht="18.75" hidden="1" customHeight="1">
      <c r="A206" s="89"/>
      <c r="B206" s="89"/>
      <c r="C206" s="84" t="s">
        <v>35</v>
      </c>
      <c r="D206" s="74"/>
      <c r="E206" s="64"/>
      <c r="F206" s="72"/>
      <c r="G206" s="66"/>
      <c r="H206" s="71"/>
      <c r="I206" s="24" t="s">
        <v>23</v>
      </c>
      <c r="J206" s="25"/>
      <c r="K206" s="71"/>
      <c r="L206" s="26"/>
      <c r="M206" s="82"/>
      <c r="N206" s="46"/>
      <c r="O206" s="86"/>
      <c r="P206" s="86"/>
      <c r="AH206" s="40">
        <v>0</v>
      </c>
    </row>
    <row r="207" spans="1:34" s="40" customFormat="1" ht="1.1499999999999999" customHeight="1">
      <c r="A207" s="89"/>
      <c r="B207" s="89"/>
      <c r="C207" s="84" t="s">
        <v>75</v>
      </c>
      <c r="D207" s="74"/>
      <c r="E207" s="64"/>
      <c r="F207" s="72"/>
      <c r="G207" s="73"/>
      <c r="H207" s="71"/>
      <c r="I207" s="24"/>
      <c r="J207" s="25"/>
      <c r="K207" s="71"/>
      <c r="L207" s="26"/>
      <c r="M207" s="82"/>
      <c r="N207" s="46"/>
      <c r="O207" s="86"/>
      <c r="P207" s="86"/>
      <c r="AH207" s="40">
        <v>1</v>
      </c>
    </row>
    <row r="208" spans="1:34" ht="27.4" customHeight="1">
      <c r="A208" s="89"/>
      <c r="B208" s="89"/>
      <c r="D208" s="29"/>
      <c r="E208" s="16" t="s">
        <v>27</v>
      </c>
      <c r="F208" s="61"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регулируемой организацией (при их наличии), исчисленный в соответствии с Основами ценообразования в сфере теплоснабжения, утвержденными постановлением Правительства Российской Федерации от 22 октября 2012 г. N 1075 "О ценообразовании в сфере теплоснабжения"</v>
      </c>
      <c r="G208" s="61"/>
      <c r="H208" s="61"/>
      <c r="I208" s="61"/>
      <c r="J208" s="61"/>
      <c r="K208" s="61"/>
      <c r="L208" s="61"/>
      <c r="M208" s="77"/>
      <c r="N208" s="46"/>
      <c r="AH208" s="40">
        <v>26</v>
      </c>
    </row>
    <row r="209" spans="1:34" s="40" customFormat="1" ht="60.75" hidden="1" customHeight="1">
      <c r="A209" s="89" t="s">
        <v>32</v>
      </c>
      <c r="B209" s="89" t="s">
        <v>33</v>
      </c>
      <c r="C209" s="84"/>
      <c r="D209" s="74"/>
      <c r="E209" s="64"/>
      <c r="F209" s="72" t="str">
        <f>INDEX(PT_DIFFERENTIATION_VTAR,MATCH(A209,PT_DIFFERENTIATION_VTAR_ID,0))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09" s="66" t="str">
        <f>INDEX(PT_DIFFERENTIATION_NTAR,MATCH(B209,PT_DIFFERENTIATION_NTAR_ID,0))</f>
        <v/>
      </c>
      <c r="H209" s="67"/>
      <c r="I209" s="68"/>
      <c r="J209" s="69"/>
      <c r="K209" s="81"/>
      <c r="L209" s="67" t="s">
        <v>22</v>
      </c>
      <c r="M209" s="20"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организацией теплоснабжения по видам тарифов и/или по срокам действия тарифов информация указывается в отдельных строках.</v>
      </c>
      <c r="N209" s="46"/>
      <c r="O209" s="86"/>
      <c r="P209" s="86"/>
      <c r="AH209" s="40">
        <v>0</v>
      </c>
    </row>
    <row r="210" spans="1:34" s="40" customFormat="1" ht="18.75" hidden="1" customHeight="1">
      <c r="A210" s="89"/>
      <c r="B210" s="89"/>
      <c r="C210" s="84" t="s">
        <v>35</v>
      </c>
      <c r="D210" s="74"/>
      <c r="E210" s="64"/>
      <c r="F210" s="72"/>
      <c r="G210" s="66"/>
      <c r="H210" s="71"/>
      <c r="I210" s="24" t="s">
        <v>23</v>
      </c>
      <c r="J210" s="25"/>
      <c r="K210" s="71"/>
      <c r="L210" s="26"/>
      <c r="M210" s="21"/>
      <c r="N210" s="46"/>
      <c r="O210" s="86"/>
      <c r="P210" s="86"/>
      <c r="AH210" s="40">
        <v>0</v>
      </c>
    </row>
    <row r="211" spans="1:34" s="40" customFormat="1" ht="0.75" hidden="1" customHeight="1">
      <c r="A211" s="89"/>
      <c r="B211" s="89"/>
      <c r="C211" s="84" t="s">
        <v>75</v>
      </c>
      <c r="D211" s="74"/>
      <c r="E211" s="64"/>
      <c r="F211" s="72"/>
      <c r="G211" s="73"/>
      <c r="H211" s="71"/>
      <c r="I211" s="24"/>
      <c r="J211" s="25"/>
      <c r="K211" s="71"/>
      <c r="L211" s="26"/>
      <c r="M211" s="21"/>
      <c r="N211" s="46"/>
      <c r="O211" s="86"/>
      <c r="P211" s="86"/>
      <c r="AH211" s="40">
        <v>0</v>
      </c>
    </row>
    <row r="212" spans="1:34" s="40" customFormat="1" ht="45" customHeight="1">
      <c r="A212" s="89" t="s">
        <v>37</v>
      </c>
      <c r="B212" s="89" t="s">
        <v>38</v>
      </c>
      <c r="C212" s="84"/>
      <c r="D212" s="74"/>
      <c r="E212" s="64"/>
      <c r="F212" s="72" t="str">
        <f>INDEX(PT_DIFFERENTIATION_VTAR,MATCH(A212,PT_DIFFERENTIATION_VTAR_ID,0))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12" s="66" t="str">
        <f>INDEX(PT_DIFFERENTIATION_NTAR,MATCH(B212,PT_DIFFERENTIATION_NTAR_ID,0))</f>
        <v>Услуги по передаче тепловой энергии</v>
      </c>
      <c r="H212" s="67"/>
      <c r="I212" s="68">
        <v>45292</v>
      </c>
      <c r="J212" s="69">
        <v>45657</v>
      </c>
      <c r="K212" s="81">
        <v>0</v>
      </c>
      <c r="L212" s="67" t="s">
        <v>22</v>
      </c>
      <c r="M212" s="27"/>
      <c r="N212" s="46"/>
      <c r="O212" s="86"/>
      <c r="P212" s="86"/>
      <c r="AH212" s="40">
        <v>0</v>
      </c>
    </row>
    <row r="213" spans="1:34" s="40" customFormat="1" ht="18.75" customHeight="1">
      <c r="A213" s="89"/>
      <c r="B213" s="89"/>
      <c r="C213" s="84" t="s">
        <v>35</v>
      </c>
      <c r="D213" s="74"/>
      <c r="E213" s="64"/>
      <c r="F213" s="72"/>
      <c r="G213" s="66"/>
      <c r="H213" s="71"/>
      <c r="I213" s="24" t="s">
        <v>23</v>
      </c>
      <c r="J213" s="25"/>
      <c r="K213" s="71"/>
      <c r="L213" s="26"/>
      <c r="M213" s="28"/>
      <c r="N213" s="46"/>
      <c r="O213" s="86"/>
      <c r="P213" s="86"/>
      <c r="AH213" s="40">
        <v>0</v>
      </c>
    </row>
    <row r="214" spans="1:34" s="40" customFormat="1" ht="0.75" customHeight="1">
      <c r="A214" s="89"/>
      <c r="B214" s="89"/>
      <c r="C214" s="84" t="s">
        <v>75</v>
      </c>
      <c r="D214" s="74"/>
      <c r="E214" s="64"/>
      <c r="F214" s="72"/>
      <c r="G214" s="73"/>
      <c r="H214" s="71"/>
      <c r="I214" s="24"/>
      <c r="J214" s="25"/>
      <c r="K214" s="71"/>
      <c r="L214" s="26"/>
      <c r="M214" s="82"/>
      <c r="N214" s="46"/>
      <c r="O214" s="86"/>
      <c r="P214" s="86"/>
      <c r="AH214" s="40">
        <v>0</v>
      </c>
    </row>
    <row r="215" spans="1:34" s="40" customFormat="1" ht="45" hidden="1" customHeight="1">
      <c r="A215" s="89" t="s">
        <v>39</v>
      </c>
      <c r="B215" s="89" t="s">
        <v>40</v>
      </c>
      <c r="C215" s="84"/>
      <c r="D215" s="74"/>
      <c r="E215" s="64"/>
      <c r="F215" s="72" t="str">
        <f>INDEX(PT_DIFFERENTIATION_VTAR,MATCH(A215,PT_DIFFERENTIATION_VTAR_ID,0))</f>
        <v>Тарифы на теплоноситель, поставляемый теплоснабжающими организациями потребителям, другим теплоснабжающим организациям</v>
      </c>
      <c r="G215" s="66" t="str">
        <f>INDEX(PT_DIFFERENTIATION_NTAR,MATCH(B215,PT_DIFFERENTIATION_NTAR_ID,0))</f>
        <v/>
      </c>
      <c r="H215" s="67"/>
      <c r="I215" s="68"/>
      <c r="J215" s="69"/>
      <c r="K215" s="81"/>
      <c r="L215" s="67" t="s">
        <v>22</v>
      </c>
      <c r="M215" s="82"/>
      <c r="N215" s="46"/>
      <c r="O215" s="86"/>
      <c r="P215" s="86"/>
      <c r="AH215" s="40">
        <v>0</v>
      </c>
    </row>
    <row r="216" spans="1:34" s="40" customFormat="1" ht="18.75" hidden="1" customHeight="1">
      <c r="A216" s="89"/>
      <c r="B216" s="89"/>
      <c r="C216" s="84" t="s">
        <v>35</v>
      </c>
      <c r="D216" s="74"/>
      <c r="E216" s="64"/>
      <c r="F216" s="72"/>
      <c r="G216" s="66"/>
      <c r="H216" s="71"/>
      <c r="I216" s="24" t="s">
        <v>23</v>
      </c>
      <c r="J216" s="25"/>
      <c r="K216" s="71"/>
      <c r="L216" s="26"/>
      <c r="M216" s="82"/>
      <c r="N216" s="46"/>
      <c r="O216" s="86"/>
      <c r="P216" s="86"/>
      <c r="AH216" s="40">
        <v>0</v>
      </c>
    </row>
    <row r="217" spans="1:34" s="40" customFormat="1" ht="0.75" hidden="1" customHeight="1">
      <c r="A217" s="89"/>
      <c r="B217" s="89"/>
      <c r="C217" s="84" t="s">
        <v>75</v>
      </c>
      <c r="D217" s="74"/>
      <c r="E217" s="64"/>
      <c r="F217" s="72"/>
      <c r="G217" s="73"/>
      <c r="H217" s="71"/>
      <c r="I217" s="24"/>
      <c r="J217" s="25"/>
      <c r="K217" s="71"/>
      <c r="L217" s="26"/>
      <c r="M217" s="82"/>
      <c r="N217" s="46"/>
      <c r="O217" s="86"/>
      <c r="P217" s="86"/>
      <c r="AH217" s="40">
        <v>0</v>
      </c>
    </row>
    <row r="218" spans="1:34" s="40" customFormat="1" ht="45" hidden="1" customHeight="1">
      <c r="A218" s="89" t="s">
        <v>41</v>
      </c>
      <c r="B218" s="89" t="s">
        <v>42</v>
      </c>
      <c r="C218" s="84"/>
      <c r="D218" s="74"/>
      <c r="E218" s="64"/>
      <c r="F218" s="72" t="str">
        <f>INDEX(PT_DIFFERENTIATION_VTAR,MATCH(A218,PT_DIFFERENTIATION_VTAR_ID,0))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18" s="66" t="str">
        <f>INDEX(PT_DIFFERENTIATION_NTAR,MATCH(B218,PT_DIFFERENTIATION_NTAR_ID,0))</f>
        <v/>
      </c>
      <c r="H218" s="67"/>
      <c r="I218" s="68"/>
      <c r="J218" s="69"/>
      <c r="K218" s="81"/>
      <c r="L218" s="67" t="s">
        <v>22</v>
      </c>
      <c r="M218" s="82"/>
      <c r="N218" s="46"/>
      <c r="O218" s="86"/>
      <c r="P218" s="86"/>
      <c r="AH218" s="40">
        <v>0</v>
      </c>
    </row>
    <row r="219" spans="1:34" s="40" customFormat="1" ht="18.75" hidden="1" customHeight="1">
      <c r="A219" s="89"/>
      <c r="B219" s="89"/>
      <c r="C219" s="84" t="s">
        <v>35</v>
      </c>
      <c r="D219" s="74"/>
      <c r="E219" s="64"/>
      <c r="F219" s="72"/>
      <c r="G219" s="66"/>
      <c r="H219" s="71"/>
      <c r="I219" s="24" t="s">
        <v>23</v>
      </c>
      <c r="J219" s="25"/>
      <c r="K219" s="71"/>
      <c r="L219" s="26"/>
      <c r="M219" s="82"/>
      <c r="N219" s="46"/>
      <c r="O219" s="86"/>
      <c r="P219" s="86"/>
      <c r="AH219" s="40">
        <v>0</v>
      </c>
    </row>
    <row r="220" spans="1:34" s="40" customFormat="1" ht="0.75" hidden="1" customHeight="1">
      <c r="A220" s="89"/>
      <c r="B220" s="89"/>
      <c r="C220" s="84" t="s">
        <v>75</v>
      </c>
      <c r="D220" s="74"/>
      <c r="E220" s="64"/>
      <c r="F220" s="72"/>
      <c r="G220" s="73"/>
      <c r="H220" s="71"/>
      <c r="I220" s="24"/>
      <c r="J220" s="25"/>
      <c r="K220" s="71"/>
      <c r="L220" s="26"/>
      <c r="M220" s="82"/>
      <c r="N220" s="46"/>
      <c r="O220" s="86"/>
      <c r="P220" s="86"/>
      <c r="AH220" s="40">
        <v>0</v>
      </c>
    </row>
    <row r="221" spans="1:34" s="40" customFormat="1" ht="18.75" hidden="1" customHeight="1">
      <c r="A221" s="89" t="s">
        <v>43</v>
      </c>
      <c r="B221" s="89" t="s">
        <v>44</v>
      </c>
      <c r="C221" s="84"/>
      <c r="D221" s="74"/>
      <c r="E221" s="64"/>
      <c r="F221" s="72" t="str">
        <f>INDEX(PT_DIFFERENTIATION_VTAR,MATCH(A221,PT_DIFFERENTIATION_VTAR_ID,0))</f>
        <v>Тарифы на услуги по передаче тепловой энергии</v>
      </c>
      <c r="G221" s="66" t="str">
        <f>INDEX(PT_DIFFERENTIATION_NTAR,MATCH(B221,PT_DIFFERENTIATION_NTAR_ID,0))</f>
        <v/>
      </c>
      <c r="H221" s="67"/>
      <c r="I221" s="68"/>
      <c r="J221" s="69"/>
      <c r="K221" s="81"/>
      <c r="L221" s="67" t="s">
        <v>22</v>
      </c>
      <c r="M221" s="82"/>
      <c r="N221" s="46"/>
      <c r="O221" s="86"/>
      <c r="P221" s="86"/>
      <c r="AH221" s="40">
        <v>0</v>
      </c>
    </row>
    <row r="222" spans="1:34" s="40" customFormat="1" ht="18.75" hidden="1" customHeight="1">
      <c r="A222" s="89"/>
      <c r="B222" s="89"/>
      <c r="C222" s="84" t="s">
        <v>35</v>
      </c>
      <c r="D222" s="74"/>
      <c r="E222" s="64"/>
      <c r="F222" s="72"/>
      <c r="G222" s="66"/>
      <c r="H222" s="71"/>
      <c r="I222" s="24" t="s">
        <v>23</v>
      </c>
      <c r="J222" s="25"/>
      <c r="K222" s="71"/>
      <c r="L222" s="26"/>
      <c r="M222" s="82"/>
      <c r="N222" s="46"/>
      <c r="O222" s="86"/>
      <c r="P222" s="86"/>
      <c r="AH222" s="40">
        <v>0</v>
      </c>
    </row>
    <row r="223" spans="1:34" s="40" customFormat="1" ht="0.75" hidden="1" customHeight="1">
      <c r="A223" s="89"/>
      <c r="B223" s="89"/>
      <c r="C223" s="84" t="s">
        <v>75</v>
      </c>
      <c r="D223" s="74"/>
      <c r="E223" s="64"/>
      <c r="F223" s="72"/>
      <c r="G223" s="73"/>
      <c r="H223" s="71"/>
      <c r="I223" s="24"/>
      <c r="J223" s="25"/>
      <c r="K223" s="71"/>
      <c r="L223" s="26"/>
      <c r="M223" s="82"/>
      <c r="N223" s="46"/>
      <c r="O223" s="86"/>
      <c r="P223" s="86"/>
      <c r="AH223" s="40">
        <v>0</v>
      </c>
    </row>
    <row r="224" spans="1:34" s="40" customFormat="1" ht="18.75" hidden="1" customHeight="1">
      <c r="A224" s="89" t="s">
        <v>45</v>
      </c>
      <c r="B224" s="89" t="s">
        <v>46</v>
      </c>
      <c r="C224" s="84"/>
      <c r="D224" s="74"/>
      <c r="E224" s="64"/>
      <c r="F224" s="72" t="str">
        <f>INDEX(PT_DIFFERENTIATION_VTAR,MATCH(A224,PT_DIFFERENTIATION_VTAR_ID,0))</f>
        <v>Тарифы на услуги по передаче теплоносителя</v>
      </c>
      <c r="G224" s="66" t="str">
        <f>INDEX(PT_DIFFERENTIATION_NTAR,MATCH(B224,PT_DIFFERENTIATION_NTAR_ID,0))</f>
        <v/>
      </c>
      <c r="H224" s="67"/>
      <c r="I224" s="68"/>
      <c r="J224" s="69"/>
      <c r="K224" s="81"/>
      <c r="L224" s="67" t="s">
        <v>22</v>
      </c>
      <c r="M224" s="82"/>
      <c r="N224" s="46"/>
      <c r="O224" s="86"/>
      <c r="P224" s="86"/>
      <c r="AH224" s="40">
        <v>0</v>
      </c>
    </row>
    <row r="225" spans="1:34" s="40" customFormat="1" ht="18.75" hidden="1" customHeight="1">
      <c r="A225" s="89"/>
      <c r="B225" s="89"/>
      <c r="C225" s="84" t="s">
        <v>35</v>
      </c>
      <c r="D225" s="74"/>
      <c r="E225" s="64"/>
      <c r="F225" s="72"/>
      <c r="G225" s="66"/>
      <c r="H225" s="71"/>
      <c r="I225" s="24" t="s">
        <v>23</v>
      </c>
      <c r="J225" s="25"/>
      <c r="K225" s="71"/>
      <c r="L225" s="26"/>
      <c r="M225" s="82"/>
      <c r="N225" s="46"/>
      <c r="O225" s="86"/>
      <c r="P225" s="86"/>
      <c r="AH225" s="40">
        <v>0</v>
      </c>
    </row>
    <row r="226" spans="1:34" s="40" customFormat="1" ht="0.75" hidden="1" customHeight="1">
      <c r="A226" s="89"/>
      <c r="B226" s="89"/>
      <c r="C226" s="84" t="s">
        <v>75</v>
      </c>
      <c r="D226" s="74"/>
      <c r="E226" s="64"/>
      <c r="F226" s="72"/>
      <c r="G226" s="73"/>
      <c r="H226" s="71"/>
      <c r="I226" s="24"/>
      <c r="J226" s="25"/>
      <c r="K226" s="71"/>
      <c r="L226" s="26"/>
      <c r="M226" s="82"/>
      <c r="N226" s="46"/>
      <c r="O226" s="86"/>
      <c r="P226" s="86"/>
      <c r="AH226" s="40">
        <v>0</v>
      </c>
    </row>
    <row r="227" spans="1:34" s="40" customFormat="1" ht="18.75" hidden="1" customHeight="1">
      <c r="A227" s="89" t="s">
        <v>47</v>
      </c>
      <c r="B227" s="89" t="s">
        <v>48</v>
      </c>
      <c r="C227" s="84"/>
      <c r="D227" s="74"/>
      <c r="E227" s="64"/>
      <c r="F227" s="72" t="str">
        <f>INDEX(PT_DIFFERENTIATION_VTAR,MATCH(A227,PT_DIFFERENTIATION_VTAR_ID,0))</f>
        <v>Плата за услуги по поддержанию резервной тепловой мощности при отсутствии потребления тепловой энергии</v>
      </c>
      <c r="G227" s="66" t="str">
        <f>INDEX(PT_DIFFERENTIATION_NTAR,MATCH(B227,PT_DIFFERENTIATION_NTAR_ID,0))</f>
        <v/>
      </c>
      <c r="H227" s="67"/>
      <c r="I227" s="68"/>
      <c r="J227" s="69"/>
      <c r="K227" s="81"/>
      <c r="L227" s="67" t="s">
        <v>22</v>
      </c>
      <c r="M227" s="82"/>
      <c r="N227" s="46"/>
      <c r="O227" s="86"/>
      <c r="P227" s="86"/>
      <c r="AH227" s="40">
        <v>0</v>
      </c>
    </row>
    <row r="228" spans="1:34" s="40" customFormat="1" ht="18.75" hidden="1" customHeight="1">
      <c r="A228" s="89"/>
      <c r="B228" s="89"/>
      <c r="C228" s="84" t="s">
        <v>35</v>
      </c>
      <c r="D228" s="74"/>
      <c r="E228" s="64"/>
      <c r="F228" s="72"/>
      <c r="G228" s="66"/>
      <c r="H228" s="71"/>
      <c r="I228" s="24" t="s">
        <v>23</v>
      </c>
      <c r="J228" s="25"/>
      <c r="K228" s="71"/>
      <c r="L228" s="26"/>
      <c r="M228" s="82"/>
      <c r="N228" s="46"/>
      <c r="O228" s="86"/>
      <c r="P228" s="86"/>
      <c r="AH228" s="40">
        <v>0</v>
      </c>
    </row>
    <row r="229" spans="1:34" s="40" customFormat="1" ht="0.75" hidden="1" customHeight="1">
      <c r="A229" s="89"/>
      <c r="B229" s="89"/>
      <c r="C229" s="84" t="s">
        <v>75</v>
      </c>
      <c r="D229" s="74"/>
      <c r="E229" s="64"/>
      <c r="F229" s="72"/>
      <c r="G229" s="73"/>
      <c r="H229" s="71"/>
      <c r="I229" s="24"/>
      <c r="J229" s="25"/>
      <c r="K229" s="71"/>
      <c r="L229" s="26"/>
      <c r="M229" s="82"/>
      <c r="N229" s="46"/>
      <c r="O229" s="86"/>
      <c r="P229" s="86"/>
      <c r="AH229" s="40">
        <v>0</v>
      </c>
    </row>
    <row r="230" spans="1:34" s="40" customFormat="1" ht="18.75" hidden="1" customHeight="1">
      <c r="A230" s="89" t="s">
        <v>49</v>
      </c>
      <c r="B230" s="89" t="s">
        <v>50</v>
      </c>
      <c r="C230" s="84"/>
      <c r="D230" s="74"/>
      <c r="E230" s="64"/>
      <c r="F230" s="72" t="str">
        <f>INDEX(PT_DIFFERENTIATION_VTAR,MATCH(A230,PT_DIFFERENTIATION_VTAR_ID,0))</f>
        <v>Плата за подключение (технологическое присоединение) к системе теплоснабжения</v>
      </c>
      <c r="G230" s="66" t="str">
        <f>INDEX(PT_DIFFERENTIATION_NTAR,MATCH(B230,PT_DIFFERENTIATION_NTAR_ID,0))</f>
        <v/>
      </c>
      <c r="H230" s="67"/>
      <c r="I230" s="68"/>
      <c r="J230" s="69"/>
      <c r="K230" s="81"/>
      <c r="L230" s="67" t="s">
        <v>22</v>
      </c>
      <c r="M230" s="82"/>
      <c r="N230" s="46"/>
      <c r="O230" s="86"/>
      <c r="P230" s="86"/>
      <c r="AH230" s="40">
        <v>0</v>
      </c>
    </row>
    <row r="231" spans="1:34" s="40" customFormat="1" ht="18.75" hidden="1" customHeight="1">
      <c r="A231" s="89"/>
      <c r="B231" s="89"/>
      <c r="C231" s="84" t="s">
        <v>35</v>
      </c>
      <c r="D231" s="74"/>
      <c r="E231" s="64"/>
      <c r="F231" s="72"/>
      <c r="G231" s="66"/>
      <c r="H231" s="71"/>
      <c r="I231" s="24" t="s">
        <v>23</v>
      </c>
      <c r="J231" s="25"/>
      <c r="K231" s="71"/>
      <c r="L231" s="26"/>
      <c r="M231" s="82"/>
      <c r="N231" s="46"/>
      <c r="O231" s="86"/>
      <c r="P231" s="86"/>
      <c r="AH231" s="40">
        <v>0</v>
      </c>
    </row>
    <row r="232" spans="1:34" s="40" customFormat="1" ht="0.75" hidden="1" customHeight="1">
      <c r="A232" s="89"/>
      <c r="B232" s="89"/>
      <c r="C232" s="84" t="s">
        <v>75</v>
      </c>
      <c r="D232" s="74"/>
      <c r="E232" s="64"/>
      <c r="F232" s="72"/>
      <c r="G232" s="73"/>
      <c r="H232" s="71"/>
      <c r="I232" s="24"/>
      <c r="J232" s="25"/>
      <c r="K232" s="71"/>
      <c r="L232" s="26"/>
      <c r="M232" s="82"/>
      <c r="N232" s="46"/>
      <c r="O232" s="86"/>
      <c r="P232" s="86"/>
      <c r="AH232" s="40">
        <v>0</v>
      </c>
    </row>
    <row r="233" spans="1:34" s="40" customFormat="1" ht="18.75" hidden="1" customHeight="1">
      <c r="A233" s="89" t="s">
        <v>51</v>
      </c>
      <c r="B233" s="89" t="s">
        <v>52</v>
      </c>
      <c r="C233" s="84"/>
      <c r="D233" s="74"/>
      <c r="E233" s="64"/>
      <c r="F233" s="72" t="str">
        <f>INDEX(PT_DIFFERENTIATION_VTAR,MATCH(A233,PT_DIFFERENTIATION_VTAR_ID,0))</f>
        <v>Плата за подключение (технологическое присоединение) к системе теплоснабжения (индивидуальная)</v>
      </c>
      <c r="G233" s="66" t="str">
        <f>INDEX(PT_DIFFERENTIATION_NTAR,MATCH(B233,PT_DIFFERENTIATION_NTAR_ID,0))</f>
        <v/>
      </c>
      <c r="H233" s="67"/>
      <c r="I233" s="68"/>
      <c r="J233" s="69"/>
      <c r="K233" s="81"/>
      <c r="L233" s="67" t="s">
        <v>22</v>
      </c>
      <c r="M233" s="82"/>
      <c r="N233" s="46"/>
      <c r="O233" s="86"/>
      <c r="P233" s="86"/>
      <c r="AH233" s="40">
        <v>0</v>
      </c>
    </row>
    <row r="234" spans="1:34" s="40" customFormat="1" ht="18.75" hidden="1" customHeight="1">
      <c r="A234" s="89"/>
      <c r="B234" s="89"/>
      <c r="C234" s="84" t="s">
        <v>35</v>
      </c>
      <c r="D234" s="74"/>
      <c r="E234" s="64"/>
      <c r="F234" s="72"/>
      <c r="G234" s="66"/>
      <c r="H234" s="71"/>
      <c r="I234" s="24" t="s">
        <v>23</v>
      </c>
      <c r="J234" s="25"/>
      <c r="K234" s="71"/>
      <c r="L234" s="26"/>
      <c r="M234" s="82"/>
      <c r="N234" s="46"/>
      <c r="O234" s="86"/>
      <c r="P234" s="86"/>
      <c r="AH234" s="40">
        <v>0</v>
      </c>
    </row>
    <row r="235" spans="1:34" s="40" customFormat="1" ht="0.75" hidden="1" customHeight="1">
      <c r="A235" s="89"/>
      <c r="B235" s="89"/>
      <c r="C235" s="84" t="s">
        <v>75</v>
      </c>
      <c r="D235" s="74"/>
      <c r="E235" s="64"/>
      <c r="F235" s="72"/>
      <c r="G235" s="73"/>
      <c r="H235" s="71"/>
      <c r="I235" s="24"/>
      <c r="J235" s="25"/>
      <c r="K235" s="71"/>
      <c r="L235" s="26"/>
      <c r="M235" s="82"/>
      <c r="N235" s="46"/>
      <c r="O235" s="86"/>
      <c r="P235" s="86"/>
      <c r="AH235" s="40">
        <v>0</v>
      </c>
    </row>
    <row r="236" spans="1:34" s="40" customFormat="1" ht="18.75" hidden="1" customHeight="1">
      <c r="A236" s="89" t="s">
        <v>53</v>
      </c>
      <c r="B236" s="89" t="s">
        <v>54</v>
      </c>
      <c r="C236" s="84"/>
      <c r="D236" s="74"/>
      <c r="E236" s="64"/>
      <c r="F236" s="72" t="str">
        <f>INDEX(PT_DIFFERENTIATION_VTAR,MATCH(A236,PT_DIFFERENTIATION_VTAR_ID,0))</f>
        <v>Тариф на питьевую воду (питьевое водоснабжение)</v>
      </c>
      <c r="G236" s="66" t="str">
        <f>INDEX(PT_DIFFERENTIATION_NTAR,MATCH(B236,PT_DIFFERENTIATION_NTAR_ID,0))</f>
        <v/>
      </c>
      <c r="H236" s="67"/>
      <c r="I236" s="68"/>
      <c r="J236" s="69"/>
      <c r="K236" s="81"/>
      <c r="L236" s="67" t="s">
        <v>22</v>
      </c>
      <c r="M236" s="82"/>
      <c r="N236" s="46"/>
      <c r="O236" s="86"/>
      <c r="P236" s="86"/>
      <c r="AH236" s="40">
        <v>0</v>
      </c>
    </row>
    <row r="237" spans="1:34" s="40" customFormat="1" ht="18.75" hidden="1" customHeight="1">
      <c r="A237" s="89"/>
      <c r="B237" s="89"/>
      <c r="C237" s="84" t="s">
        <v>35</v>
      </c>
      <c r="D237" s="74"/>
      <c r="E237" s="64"/>
      <c r="F237" s="72"/>
      <c r="G237" s="66"/>
      <c r="H237" s="71"/>
      <c r="I237" s="24" t="s">
        <v>23</v>
      </c>
      <c r="J237" s="25"/>
      <c r="K237" s="71"/>
      <c r="L237" s="26"/>
      <c r="M237" s="82"/>
      <c r="N237" s="46"/>
      <c r="O237" s="86"/>
      <c r="P237" s="86"/>
      <c r="AH237" s="40">
        <v>0</v>
      </c>
    </row>
    <row r="238" spans="1:34" s="40" customFormat="1" ht="0.75" hidden="1" customHeight="1">
      <c r="A238" s="89"/>
      <c r="B238" s="89"/>
      <c r="C238" s="84" t="s">
        <v>75</v>
      </c>
      <c r="D238" s="74"/>
      <c r="E238" s="64"/>
      <c r="F238" s="72"/>
      <c r="G238" s="73"/>
      <c r="H238" s="71"/>
      <c r="I238" s="24"/>
      <c r="J238" s="25"/>
      <c r="K238" s="71"/>
      <c r="L238" s="26"/>
      <c r="M238" s="82"/>
      <c r="N238" s="46"/>
      <c r="O238" s="86"/>
      <c r="P238" s="86"/>
      <c r="AH238" s="40">
        <v>0</v>
      </c>
    </row>
    <row r="239" spans="1:34" s="40" customFormat="1" ht="18.75" hidden="1" customHeight="1">
      <c r="A239" s="89" t="s">
        <v>55</v>
      </c>
      <c r="B239" s="89" t="s">
        <v>56</v>
      </c>
      <c r="C239" s="84"/>
      <c r="D239" s="74"/>
      <c r="E239" s="64"/>
      <c r="F239" s="72" t="str">
        <f>INDEX(PT_DIFFERENTIATION_VTAR,MATCH(A239,PT_DIFFERENTIATION_VTAR_ID,0))</f>
        <v>Тариф на техническую воду</v>
      </c>
      <c r="G239" s="66" t="str">
        <f>INDEX(PT_DIFFERENTIATION_NTAR,MATCH(B239,PT_DIFFERENTIATION_NTAR_ID,0))</f>
        <v/>
      </c>
      <c r="H239" s="67"/>
      <c r="I239" s="68"/>
      <c r="J239" s="69"/>
      <c r="K239" s="81"/>
      <c r="L239" s="67" t="s">
        <v>22</v>
      </c>
      <c r="M239" s="82"/>
      <c r="N239" s="46"/>
      <c r="O239" s="86"/>
      <c r="P239" s="86"/>
      <c r="AH239" s="40">
        <v>0</v>
      </c>
    </row>
    <row r="240" spans="1:34" s="40" customFormat="1" ht="18.75" hidden="1" customHeight="1">
      <c r="A240" s="89"/>
      <c r="B240" s="89"/>
      <c r="C240" s="84" t="s">
        <v>35</v>
      </c>
      <c r="D240" s="74"/>
      <c r="E240" s="64"/>
      <c r="F240" s="72"/>
      <c r="G240" s="66"/>
      <c r="H240" s="71"/>
      <c r="I240" s="24" t="s">
        <v>23</v>
      </c>
      <c r="J240" s="25"/>
      <c r="K240" s="71"/>
      <c r="L240" s="26"/>
      <c r="M240" s="82"/>
      <c r="N240" s="46"/>
      <c r="O240" s="86"/>
      <c r="P240" s="86"/>
      <c r="AH240" s="40">
        <v>0</v>
      </c>
    </row>
    <row r="241" spans="1:34" s="40" customFormat="1" ht="0.75" hidden="1" customHeight="1">
      <c r="A241" s="89"/>
      <c r="B241" s="89"/>
      <c r="C241" s="84" t="s">
        <v>75</v>
      </c>
      <c r="D241" s="74"/>
      <c r="E241" s="64"/>
      <c r="F241" s="72"/>
      <c r="G241" s="73"/>
      <c r="H241" s="71"/>
      <c r="I241" s="24"/>
      <c r="J241" s="25"/>
      <c r="K241" s="71"/>
      <c r="L241" s="26"/>
      <c r="M241" s="82"/>
      <c r="N241" s="46"/>
      <c r="O241" s="86"/>
      <c r="P241" s="86"/>
      <c r="AH241" s="40">
        <v>0</v>
      </c>
    </row>
    <row r="242" spans="1:34" s="40" customFormat="1" ht="18.75" hidden="1" customHeight="1">
      <c r="A242" s="89" t="s">
        <v>57</v>
      </c>
      <c r="B242" s="89" t="s">
        <v>58</v>
      </c>
      <c r="C242" s="84"/>
      <c r="D242" s="74"/>
      <c r="E242" s="64"/>
      <c r="F242" s="72" t="str">
        <f>INDEX(PT_DIFFERENTIATION_VTAR,MATCH(A242,PT_DIFFERENTIATION_VTAR_ID,0))</f>
        <v>Тариф на транспортировку воды</v>
      </c>
      <c r="G242" s="66" t="str">
        <f>INDEX(PT_DIFFERENTIATION_NTAR,MATCH(B242,PT_DIFFERENTIATION_NTAR_ID,0))</f>
        <v/>
      </c>
      <c r="H242" s="67"/>
      <c r="I242" s="68"/>
      <c r="J242" s="69"/>
      <c r="K242" s="81"/>
      <c r="L242" s="67" t="s">
        <v>22</v>
      </c>
      <c r="M242" s="82"/>
      <c r="N242" s="46"/>
      <c r="O242" s="86"/>
      <c r="P242" s="86"/>
      <c r="AH242" s="40">
        <v>0</v>
      </c>
    </row>
    <row r="243" spans="1:34" s="40" customFormat="1" ht="18.75" hidden="1" customHeight="1">
      <c r="A243" s="89"/>
      <c r="B243" s="89"/>
      <c r="C243" s="84" t="s">
        <v>35</v>
      </c>
      <c r="D243" s="74"/>
      <c r="E243" s="64"/>
      <c r="F243" s="72"/>
      <c r="G243" s="66"/>
      <c r="H243" s="71"/>
      <c r="I243" s="24" t="s">
        <v>23</v>
      </c>
      <c r="J243" s="25"/>
      <c r="K243" s="71"/>
      <c r="L243" s="26"/>
      <c r="M243" s="82"/>
      <c r="N243" s="46"/>
      <c r="O243" s="86"/>
      <c r="P243" s="86"/>
      <c r="AH243" s="40">
        <v>0</v>
      </c>
    </row>
    <row r="244" spans="1:34" s="40" customFormat="1" ht="0.75" hidden="1" customHeight="1">
      <c r="A244" s="89"/>
      <c r="B244" s="89"/>
      <c r="C244" s="84" t="s">
        <v>75</v>
      </c>
      <c r="D244" s="74"/>
      <c r="E244" s="64"/>
      <c r="F244" s="72"/>
      <c r="G244" s="73"/>
      <c r="H244" s="71"/>
      <c r="I244" s="24"/>
      <c r="J244" s="25"/>
      <c r="K244" s="71"/>
      <c r="L244" s="26"/>
      <c r="M244" s="82"/>
      <c r="N244" s="46"/>
      <c r="O244" s="86"/>
      <c r="P244" s="86"/>
      <c r="AH244" s="40">
        <v>0</v>
      </c>
    </row>
    <row r="245" spans="1:34" s="40" customFormat="1" ht="18.75" hidden="1" customHeight="1">
      <c r="A245" s="89" t="s">
        <v>59</v>
      </c>
      <c r="B245" s="89" t="s">
        <v>60</v>
      </c>
      <c r="C245" s="84"/>
      <c r="D245" s="74"/>
      <c r="E245" s="64"/>
      <c r="F245" s="72" t="str">
        <f>INDEX(PT_DIFFERENTIATION_VTAR,MATCH(A245,PT_DIFFERENTIATION_VTAR_ID,0))</f>
        <v>Тариф на подвоз воды</v>
      </c>
      <c r="G245" s="66" t="str">
        <f>INDEX(PT_DIFFERENTIATION_NTAR,MATCH(B245,PT_DIFFERENTIATION_NTAR_ID,0))</f>
        <v/>
      </c>
      <c r="H245" s="67"/>
      <c r="I245" s="68"/>
      <c r="J245" s="69"/>
      <c r="K245" s="81"/>
      <c r="L245" s="67" t="s">
        <v>22</v>
      </c>
      <c r="M245" s="82"/>
      <c r="N245" s="46"/>
      <c r="O245" s="86"/>
      <c r="P245" s="86"/>
      <c r="AH245" s="40">
        <v>0</v>
      </c>
    </row>
    <row r="246" spans="1:34" s="40" customFormat="1" ht="18.75" hidden="1" customHeight="1">
      <c r="A246" s="89"/>
      <c r="B246" s="89"/>
      <c r="C246" s="84" t="s">
        <v>35</v>
      </c>
      <c r="D246" s="74"/>
      <c r="E246" s="64"/>
      <c r="F246" s="72"/>
      <c r="G246" s="66"/>
      <c r="H246" s="71"/>
      <c r="I246" s="24" t="s">
        <v>23</v>
      </c>
      <c r="J246" s="25"/>
      <c r="K246" s="71"/>
      <c r="L246" s="26"/>
      <c r="M246" s="82"/>
      <c r="N246" s="46"/>
      <c r="O246" s="86"/>
      <c r="P246" s="86"/>
      <c r="AH246" s="40">
        <v>0</v>
      </c>
    </row>
    <row r="247" spans="1:34" s="40" customFormat="1" ht="0.75" hidden="1" customHeight="1">
      <c r="A247" s="89"/>
      <c r="B247" s="89"/>
      <c r="C247" s="84" t="s">
        <v>75</v>
      </c>
      <c r="D247" s="74"/>
      <c r="E247" s="64"/>
      <c r="F247" s="72"/>
      <c r="G247" s="73"/>
      <c r="H247" s="71"/>
      <c r="I247" s="24"/>
      <c r="J247" s="25"/>
      <c r="K247" s="71"/>
      <c r="L247" s="26"/>
      <c r="M247" s="82"/>
      <c r="N247" s="46"/>
      <c r="O247" s="86"/>
      <c r="P247" s="86"/>
      <c r="AH247" s="40">
        <v>0</v>
      </c>
    </row>
    <row r="248" spans="1:34" s="40" customFormat="1" ht="18.75" hidden="1" customHeight="1">
      <c r="A248" s="89" t="s">
        <v>61</v>
      </c>
      <c r="B248" s="89" t="s">
        <v>62</v>
      </c>
      <c r="C248" s="84"/>
      <c r="D248" s="74"/>
      <c r="E248" s="64"/>
      <c r="F248" s="72" t="str">
        <f>INDEX(PT_DIFFERENTIATION_VTAR,MATCH(A248,PT_DIFFERENTIATION_VTAR_ID,0))</f>
        <v>Тариф на подключение (технологическое присоединение) к централизованной системе холодного водоснабжения</v>
      </c>
      <c r="G248" s="66" t="str">
        <f>INDEX(PT_DIFFERENTIATION_NTAR,MATCH(B248,PT_DIFFERENTIATION_NTAR_ID,0))</f>
        <v/>
      </c>
      <c r="H248" s="67"/>
      <c r="I248" s="68"/>
      <c r="J248" s="69"/>
      <c r="K248" s="81"/>
      <c r="L248" s="67" t="s">
        <v>22</v>
      </c>
      <c r="M248" s="82"/>
      <c r="N248" s="46"/>
      <c r="O248" s="86"/>
      <c r="P248" s="86"/>
      <c r="AH248" s="40">
        <v>0</v>
      </c>
    </row>
    <row r="249" spans="1:34" s="40" customFormat="1" ht="18.75" hidden="1" customHeight="1">
      <c r="A249" s="89"/>
      <c r="B249" s="89"/>
      <c r="C249" s="84" t="s">
        <v>35</v>
      </c>
      <c r="D249" s="74"/>
      <c r="E249" s="64"/>
      <c r="F249" s="72"/>
      <c r="G249" s="66"/>
      <c r="H249" s="71"/>
      <c r="I249" s="24" t="s">
        <v>23</v>
      </c>
      <c r="J249" s="25"/>
      <c r="K249" s="71"/>
      <c r="L249" s="26"/>
      <c r="M249" s="82"/>
      <c r="N249" s="46"/>
      <c r="O249" s="86"/>
      <c r="P249" s="86"/>
      <c r="AH249" s="40">
        <v>0</v>
      </c>
    </row>
    <row r="250" spans="1:34" s="40" customFormat="1" ht="0.75" hidden="1" customHeight="1">
      <c r="A250" s="89"/>
      <c r="B250" s="89"/>
      <c r="C250" s="84" t="s">
        <v>75</v>
      </c>
      <c r="D250" s="74"/>
      <c r="E250" s="64"/>
      <c r="F250" s="72"/>
      <c r="G250" s="73"/>
      <c r="H250" s="71"/>
      <c r="I250" s="24"/>
      <c r="J250" s="25"/>
      <c r="K250" s="71"/>
      <c r="L250" s="26"/>
      <c r="M250" s="82"/>
      <c r="N250" s="46"/>
      <c r="O250" s="86"/>
      <c r="P250" s="86"/>
      <c r="AH250" s="40">
        <v>0</v>
      </c>
    </row>
    <row r="251" spans="1:34" s="40" customFormat="1" ht="18.75" hidden="1" customHeight="1">
      <c r="A251" s="89" t="s">
        <v>63</v>
      </c>
      <c r="B251" s="89" t="s">
        <v>64</v>
      </c>
      <c r="C251" s="84"/>
      <c r="D251" s="74"/>
      <c r="E251" s="64"/>
      <c r="F251" s="72" t="str">
        <f>INDEX(PT_DIFFERENTIATION_VTAR,MATCH(A251,PT_DIFFERENTIATION_VTAR_ID,0))</f>
        <v>Тариф на горячую воду (горячее водоснабжение)</v>
      </c>
      <c r="G251" s="66" t="str">
        <f>INDEX(PT_DIFFERENTIATION_NTAR,MATCH(B251,PT_DIFFERENTIATION_NTAR_ID,0))</f>
        <v/>
      </c>
      <c r="H251" s="67"/>
      <c r="I251" s="68"/>
      <c r="J251" s="69"/>
      <c r="K251" s="81"/>
      <c r="L251" s="67" t="s">
        <v>22</v>
      </c>
      <c r="M251" s="82"/>
      <c r="N251" s="46"/>
      <c r="O251" s="86"/>
      <c r="P251" s="86"/>
      <c r="AH251" s="40">
        <v>0</v>
      </c>
    </row>
    <row r="252" spans="1:34" s="40" customFormat="1" ht="18.75" hidden="1" customHeight="1">
      <c r="A252" s="89"/>
      <c r="B252" s="89"/>
      <c r="C252" s="84" t="s">
        <v>35</v>
      </c>
      <c r="D252" s="74"/>
      <c r="E252" s="64"/>
      <c r="F252" s="72"/>
      <c r="G252" s="66"/>
      <c r="H252" s="71"/>
      <c r="I252" s="24" t="s">
        <v>23</v>
      </c>
      <c r="J252" s="25"/>
      <c r="K252" s="71"/>
      <c r="L252" s="26"/>
      <c r="M252" s="82"/>
      <c r="N252" s="46"/>
      <c r="O252" s="86"/>
      <c r="P252" s="86"/>
      <c r="AH252" s="40">
        <v>0</v>
      </c>
    </row>
    <row r="253" spans="1:34" s="40" customFormat="1" ht="0.75" hidden="1" customHeight="1">
      <c r="A253" s="89"/>
      <c r="B253" s="89"/>
      <c r="C253" s="84" t="s">
        <v>75</v>
      </c>
      <c r="D253" s="74"/>
      <c r="E253" s="64"/>
      <c r="F253" s="72"/>
      <c r="G253" s="73"/>
      <c r="H253" s="71"/>
      <c r="I253" s="24"/>
      <c r="J253" s="25"/>
      <c r="K253" s="71"/>
      <c r="L253" s="26"/>
      <c r="M253" s="82"/>
      <c r="N253" s="46"/>
      <c r="O253" s="86"/>
      <c r="P253" s="86"/>
      <c r="AH253" s="40">
        <v>0</v>
      </c>
    </row>
    <row r="254" spans="1:34" s="40" customFormat="1" ht="18.75" hidden="1" customHeight="1">
      <c r="A254" s="89" t="s">
        <v>65</v>
      </c>
      <c r="B254" s="89" t="s">
        <v>66</v>
      </c>
      <c r="C254" s="84"/>
      <c r="D254" s="74"/>
      <c r="E254" s="64"/>
      <c r="F254" s="72" t="str">
        <f>INDEX(PT_DIFFERENTIATION_VTAR,MATCH(A254,PT_DIFFERENTIATION_VTAR_ID,0))</f>
        <v>Тариф на транспортировку горячей воды</v>
      </c>
      <c r="G254" s="66" t="str">
        <f>INDEX(PT_DIFFERENTIATION_NTAR,MATCH(B254,PT_DIFFERENTIATION_NTAR_ID,0))</f>
        <v/>
      </c>
      <c r="H254" s="67"/>
      <c r="I254" s="68"/>
      <c r="J254" s="69"/>
      <c r="K254" s="81"/>
      <c r="L254" s="67" t="s">
        <v>22</v>
      </c>
      <c r="M254" s="82"/>
      <c r="N254" s="46"/>
      <c r="O254" s="86"/>
      <c r="P254" s="86"/>
      <c r="AH254" s="40">
        <v>0</v>
      </c>
    </row>
    <row r="255" spans="1:34" s="40" customFormat="1" ht="18.75" hidden="1" customHeight="1">
      <c r="A255" s="89"/>
      <c r="B255" s="89"/>
      <c r="C255" s="84" t="s">
        <v>35</v>
      </c>
      <c r="D255" s="74"/>
      <c r="E255" s="64"/>
      <c r="F255" s="72"/>
      <c r="G255" s="66"/>
      <c r="H255" s="71"/>
      <c r="I255" s="24" t="s">
        <v>23</v>
      </c>
      <c r="J255" s="25"/>
      <c r="K255" s="71"/>
      <c r="L255" s="26"/>
      <c r="M255" s="82"/>
      <c r="N255" s="46"/>
      <c r="O255" s="86"/>
      <c r="P255" s="86"/>
      <c r="AH255" s="40">
        <v>0</v>
      </c>
    </row>
    <row r="256" spans="1:34" s="40" customFormat="1" ht="0.75" hidden="1" customHeight="1">
      <c r="A256" s="89"/>
      <c r="B256" s="89"/>
      <c r="C256" s="84" t="s">
        <v>75</v>
      </c>
      <c r="D256" s="74"/>
      <c r="E256" s="64"/>
      <c r="F256" s="72"/>
      <c r="G256" s="73"/>
      <c r="H256" s="71"/>
      <c r="I256" s="24"/>
      <c r="J256" s="25"/>
      <c r="K256" s="71"/>
      <c r="L256" s="26"/>
      <c r="M256" s="82"/>
      <c r="N256" s="46"/>
      <c r="O256" s="86"/>
      <c r="P256" s="86"/>
      <c r="AH256" s="40">
        <v>0</v>
      </c>
    </row>
    <row r="257" spans="1:34" s="40" customFormat="1" ht="18.75" hidden="1" customHeight="1">
      <c r="A257" s="89" t="s">
        <v>67</v>
      </c>
      <c r="B257" s="89" t="s">
        <v>68</v>
      </c>
      <c r="C257" s="84"/>
      <c r="D257" s="74"/>
      <c r="E257" s="64"/>
      <c r="F257" s="72" t="str">
        <f>INDEX(PT_DIFFERENTIATION_VTAR,MATCH(A257,PT_DIFFERENTIATION_VTAR_ID,0))</f>
        <v>Тариф на подключение (технологическое присоединение) к централизованной системе горячего водоснабжения</v>
      </c>
      <c r="G257" s="66" t="str">
        <f>INDEX(PT_DIFFERENTIATION_NTAR,MATCH(B257,PT_DIFFERENTIATION_NTAR_ID,0))</f>
        <v/>
      </c>
      <c r="H257" s="67"/>
      <c r="I257" s="68"/>
      <c r="J257" s="69"/>
      <c r="K257" s="81"/>
      <c r="L257" s="67" t="s">
        <v>22</v>
      </c>
      <c r="M257" s="82"/>
      <c r="N257" s="46"/>
      <c r="O257" s="86"/>
      <c r="P257" s="86"/>
      <c r="AH257" s="40">
        <v>0</v>
      </c>
    </row>
    <row r="258" spans="1:34" s="40" customFormat="1" ht="18.75" hidden="1" customHeight="1">
      <c r="A258" s="89"/>
      <c r="B258" s="89"/>
      <c r="C258" s="84" t="s">
        <v>35</v>
      </c>
      <c r="D258" s="74"/>
      <c r="E258" s="64"/>
      <c r="F258" s="72"/>
      <c r="G258" s="66"/>
      <c r="H258" s="71"/>
      <c r="I258" s="24" t="s">
        <v>23</v>
      </c>
      <c r="J258" s="25"/>
      <c r="K258" s="71"/>
      <c r="L258" s="26"/>
      <c r="M258" s="82"/>
      <c r="N258" s="46"/>
      <c r="O258" s="86"/>
      <c r="P258" s="86"/>
      <c r="AH258" s="40">
        <v>0</v>
      </c>
    </row>
    <row r="259" spans="1:34" s="40" customFormat="1" ht="0.75" hidden="1" customHeight="1">
      <c r="A259" s="89"/>
      <c r="B259" s="89"/>
      <c r="C259" s="84" t="s">
        <v>75</v>
      </c>
      <c r="D259" s="74"/>
      <c r="E259" s="64"/>
      <c r="F259" s="72"/>
      <c r="G259" s="73"/>
      <c r="H259" s="71"/>
      <c r="I259" s="24"/>
      <c r="J259" s="25"/>
      <c r="K259" s="71"/>
      <c r="L259" s="26"/>
      <c r="M259" s="82"/>
      <c r="N259" s="46"/>
      <c r="O259" s="86"/>
      <c r="P259" s="86"/>
      <c r="AH259" s="40">
        <v>0</v>
      </c>
    </row>
    <row r="260" spans="1:34" s="40" customFormat="1" ht="18.75" hidden="1" customHeight="1">
      <c r="A260" s="89" t="s">
        <v>69</v>
      </c>
      <c r="B260" s="89" t="s">
        <v>70</v>
      </c>
      <c r="C260" s="84"/>
      <c r="D260" s="74"/>
      <c r="E260" s="64"/>
      <c r="F260" s="72" t="str">
        <f>INDEX(PT_DIFFERENTIATION_VTAR,MATCH(A260,PT_DIFFERENTIATION_VTAR_ID,0))</f>
        <v>Тариф на водоотведение</v>
      </c>
      <c r="G260" s="66" t="str">
        <f>INDEX(PT_DIFFERENTIATION_NTAR,MATCH(B260,PT_DIFFERENTIATION_NTAR_ID,0))</f>
        <v/>
      </c>
      <c r="H260" s="67"/>
      <c r="I260" s="68"/>
      <c r="J260" s="69"/>
      <c r="K260" s="81"/>
      <c r="L260" s="67" t="s">
        <v>22</v>
      </c>
      <c r="M260" s="82"/>
      <c r="N260" s="46"/>
      <c r="O260" s="86"/>
      <c r="P260" s="86"/>
      <c r="AH260" s="40">
        <v>0</v>
      </c>
    </row>
    <row r="261" spans="1:34" s="40" customFormat="1" ht="18.75" hidden="1" customHeight="1">
      <c r="A261" s="89"/>
      <c r="B261" s="89"/>
      <c r="C261" s="84" t="s">
        <v>35</v>
      </c>
      <c r="D261" s="74"/>
      <c r="E261" s="64"/>
      <c r="F261" s="72"/>
      <c r="G261" s="66"/>
      <c r="H261" s="71"/>
      <c r="I261" s="24" t="s">
        <v>23</v>
      </c>
      <c r="J261" s="25"/>
      <c r="K261" s="71"/>
      <c r="L261" s="26"/>
      <c r="M261" s="82"/>
      <c r="N261" s="46"/>
      <c r="O261" s="86"/>
      <c r="P261" s="86"/>
      <c r="AH261" s="40">
        <v>0</v>
      </c>
    </row>
    <row r="262" spans="1:34" s="40" customFormat="1" ht="0.75" hidden="1" customHeight="1">
      <c r="A262" s="89"/>
      <c r="B262" s="89"/>
      <c r="C262" s="84" t="s">
        <v>75</v>
      </c>
      <c r="D262" s="74"/>
      <c r="E262" s="64"/>
      <c r="F262" s="72"/>
      <c r="G262" s="73"/>
      <c r="H262" s="71"/>
      <c r="I262" s="24"/>
      <c r="J262" s="25"/>
      <c r="K262" s="71"/>
      <c r="L262" s="26"/>
      <c r="M262" s="82"/>
      <c r="N262" s="46"/>
      <c r="O262" s="86"/>
      <c r="P262" s="86"/>
      <c r="AH262" s="40">
        <v>0</v>
      </c>
    </row>
    <row r="263" spans="1:34" s="40" customFormat="1" ht="18.75" hidden="1" customHeight="1">
      <c r="A263" s="89" t="s">
        <v>71</v>
      </c>
      <c r="B263" s="89" t="s">
        <v>72</v>
      </c>
      <c r="C263" s="84"/>
      <c r="D263" s="74"/>
      <c r="E263" s="64"/>
      <c r="F263" s="72" t="str">
        <f>INDEX(PT_DIFFERENTIATION_VTAR,MATCH(A263,PT_DIFFERENTIATION_VTAR_ID,0))</f>
        <v>Тариф на транспортировку сточных вод</v>
      </c>
      <c r="G263" s="66" t="str">
        <f>INDEX(PT_DIFFERENTIATION_NTAR,MATCH(B263,PT_DIFFERENTIATION_NTAR_ID,0))</f>
        <v/>
      </c>
      <c r="H263" s="67"/>
      <c r="I263" s="68"/>
      <c r="J263" s="69"/>
      <c r="K263" s="81"/>
      <c r="L263" s="67" t="s">
        <v>22</v>
      </c>
      <c r="M263" s="82"/>
      <c r="N263" s="46"/>
      <c r="O263" s="86"/>
      <c r="P263" s="86"/>
      <c r="AH263" s="40">
        <v>0</v>
      </c>
    </row>
    <row r="264" spans="1:34" s="40" customFormat="1" ht="18.75" hidden="1" customHeight="1">
      <c r="A264" s="89"/>
      <c r="B264" s="89"/>
      <c r="C264" s="84" t="s">
        <v>35</v>
      </c>
      <c r="D264" s="74"/>
      <c r="E264" s="64"/>
      <c r="F264" s="72"/>
      <c r="G264" s="66"/>
      <c r="H264" s="71"/>
      <c r="I264" s="24" t="s">
        <v>23</v>
      </c>
      <c r="J264" s="25"/>
      <c r="K264" s="71"/>
      <c r="L264" s="26"/>
      <c r="M264" s="82"/>
      <c r="N264" s="46"/>
      <c r="O264" s="86"/>
      <c r="P264" s="86"/>
      <c r="AH264" s="40">
        <v>0</v>
      </c>
    </row>
    <row r="265" spans="1:34" s="40" customFormat="1" ht="0.75" hidden="1" customHeight="1">
      <c r="A265" s="89"/>
      <c r="B265" s="89"/>
      <c r="C265" s="84" t="s">
        <v>75</v>
      </c>
      <c r="D265" s="74"/>
      <c r="E265" s="64"/>
      <c r="F265" s="72"/>
      <c r="G265" s="73"/>
      <c r="H265" s="71"/>
      <c r="I265" s="24"/>
      <c r="J265" s="25"/>
      <c r="K265" s="71"/>
      <c r="L265" s="26"/>
      <c r="M265" s="82"/>
      <c r="N265" s="46"/>
      <c r="O265" s="86"/>
      <c r="P265" s="86"/>
      <c r="AH265" s="40">
        <v>0</v>
      </c>
    </row>
    <row r="266" spans="1:34" s="40" customFormat="1" ht="18.75" hidden="1" customHeight="1">
      <c r="A266" s="89" t="s">
        <v>73</v>
      </c>
      <c r="B266" s="89" t="s">
        <v>74</v>
      </c>
      <c r="C266" s="84"/>
      <c r="D266" s="74"/>
      <c r="E266" s="64"/>
      <c r="F266" s="72" t="str">
        <f>INDEX(PT_DIFFERENTIATION_VTAR,MATCH(A266,PT_DIFFERENTIATION_VTAR_ID,0))</f>
        <v>Тариф на подключение (технологическое присоединение) к централизованной системе водоотведения</v>
      </c>
      <c r="G266" s="66" t="str">
        <f>INDEX(PT_DIFFERENTIATION_NTAR,MATCH(B266,PT_DIFFERENTIATION_NTAR_ID,0))</f>
        <v/>
      </c>
      <c r="H266" s="67"/>
      <c r="I266" s="68"/>
      <c r="J266" s="69"/>
      <c r="K266" s="81"/>
      <c r="L266" s="67" t="s">
        <v>22</v>
      </c>
      <c r="M266" s="82"/>
      <c r="N266" s="46"/>
      <c r="O266" s="86"/>
      <c r="P266" s="86"/>
      <c r="AH266" s="40">
        <v>0</v>
      </c>
    </row>
    <row r="267" spans="1:34" s="40" customFormat="1" ht="18.75" hidden="1" customHeight="1">
      <c r="A267" s="89"/>
      <c r="B267" s="89"/>
      <c r="C267" s="84" t="s">
        <v>35</v>
      </c>
      <c r="D267" s="74"/>
      <c r="E267" s="64"/>
      <c r="F267" s="72"/>
      <c r="G267" s="66"/>
      <c r="H267" s="71"/>
      <c r="I267" s="24" t="s">
        <v>23</v>
      </c>
      <c r="J267" s="25"/>
      <c r="K267" s="71"/>
      <c r="L267" s="26"/>
      <c r="M267" s="82"/>
      <c r="N267" s="46"/>
      <c r="O267" s="86"/>
      <c r="P267" s="86"/>
      <c r="AH267" s="40">
        <v>0</v>
      </c>
    </row>
    <row r="268" spans="1:34" s="40" customFormat="1" ht="1.1499999999999999" customHeight="1">
      <c r="A268" s="89"/>
      <c r="B268" s="89"/>
      <c r="C268" s="84" t="s">
        <v>75</v>
      </c>
      <c r="D268" s="74"/>
      <c r="E268" s="64"/>
      <c r="F268" s="72"/>
      <c r="G268" s="73"/>
      <c r="H268" s="71"/>
      <c r="I268" s="24"/>
      <c r="J268" s="25"/>
      <c r="K268" s="71"/>
      <c r="L268" s="26"/>
      <c r="M268" s="82"/>
      <c r="N268" s="46"/>
      <c r="O268" s="86"/>
      <c r="P268" s="86"/>
      <c r="AH268" s="40">
        <v>1</v>
      </c>
    </row>
    <row r="269" spans="1:34" ht="27.4" customHeight="1">
      <c r="A269" s="89"/>
      <c r="B269" s="89"/>
      <c r="D269" s="29"/>
      <c r="E269" s="16" t="s">
        <v>28</v>
      </c>
      <c r="F269" s="61"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регулируемых цен (тарифов) в предыдущий период регулирования (при их наличии), определенном в соответствии с законодательством в сфере теплоснабжения</v>
      </c>
      <c r="G269" s="61"/>
      <c r="H269" s="61"/>
      <c r="I269" s="61"/>
      <c r="J269" s="61"/>
      <c r="K269" s="61"/>
      <c r="L269" s="61"/>
      <c r="M269" s="77"/>
      <c r="N269" s="46"/>
      <c r="AH269" s="40">
        <v>26</v>
      </c>
    </row>
    <row r="270" spans="1:34" s="40" customFormat="1" ht="60.75" hidden="1" customHeight="1">
      <c r="A270" s="89" t="s">
        <v>32</v>
      </c>
      <c r="B270" s="89" t="s">
        <v>33</v>
      </c>
      <c r="C270" s="84"/>
      <c r="D270" s="74"/>
      <c r="E270" s="64"/>
      <c r="F270" s="72" t="str">
        <f>INDEX(PT_DIFFERENTIATION_VTAR,MATCH(A270,PT_DIFFERENTIATION_VTAR_ID,0))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70" s="66" t="str">
        <f>INDEX(PT_DIFFERENTIATION_NTAR,MATCH(B270,PT_DIFFERENTIATION_NTAR_ID,0))</f>
        <v/>
      </c>
      <c r="H270" s="67"/>
      <c r="I270" s="68"/>
      <c r="J270" s="69"/>
      <c r="K270" s="81"/>
      <c r="L270" s="67" t="s">
        <v>22</v>
      </c>
      <c r="M270" s="20"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270" s="46"/>
      <c r="O270" s="86"/>
      <c r="P270" s="86"/>
      <c r="AH270" s="40">
        <v>0</v>
      </c>
    </row>
    <row r="271" spans="1:34" s="40" customFormat="1" ht="18.75" hidden="1" customHeight="1">
      <c r="A271" s="89"/>
      <c r="B271" s="89"/>
      <c r="C271" s="84" t="s">
        <v>35</v>
      </c>
      <c r="D271" s="74"/>
      <c r="E271" s="64"/>
      <c r="F271" s="72"/>
      <c r="G271" s="66"/>
      <c r="H271" s="71"/>
      <c r="I271" s="24" t="s">
        <v>23</v>
      </c>
      <c r="J271" s="25"/>
      <c r="K271" s="71"/>
      <c r="L271" s="26"/>
      <c r="M271" s="21"/>
      <c r="N271" s="46"/>
      <c r="O271" s="86"/>
      <c r="P271" s="86"/>
      <c r="AH271" s="40">
        <v>0</v>
      </c>
    </row>
    <row r="272" spans="1:34" s="40" customFormat="1" ht="0.75" hidden="1" customHeight="1">
      <c r="A272" s="89"/>
      <c r="B272" s="89"/>
      <c r="C272" s="84" t="s">
        <v>75</v>
      </c>
      <c r="D272" s="74"/>
      <c r="E272" s="64"/>
      <c r="F272" s="72"/>
      <c r="G272" s="73"/>
      <c r="H272" s="71"/>
      <c r="I272" s="24"/>
      <c r="J272" s="25"/>
      <c r="K272" s="71"/>
      <c r="L272" s="26"/>
      <c r="M272" s="21"/>
      <c r="N272" s="46"/>
      <c r="O272" s="86"/>
      <c r="P272" s="86"/>
      <c r="AH272" s="40">
        <v>0</v>
      </c>
    </row>
    <row r="273" spans="1:34" s="40" customFormat="1" ht="45" customHeight="1">
      <c r="A273" s="89" t="s">
        <v>37</v>
      </c>
      <c r="B273" s="89" t="s">
        <v>38</v>
      </c>
      <c r="C273" s="84"/>
      <c r="D273" s="74"/>
      <c r="E273" s="64"/>
      <c r="F273" s="72" t="str">
        <f>INDEX(PT_DIFFERENTIATION_VTAR,MATCH(A273,PT_DIFFERENTIATION_VTAR_ID,0))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73" s="66" t="str">
        <f>INDEX(PT_DIFFERENTIATION_NTAR,MATCH(B273,PT_DIFFERENTIATION_NTAR_ID,0))</f>
        <v>Услуги по передаче тепловой энергии</v>
      </c>
      <c r="H273" s="67"/>
      <c r="I273" s="68">
        <v>45292</v>
      </c>
      <c r="J273" s="69">
        <v>45657</v>
      </c>
      <c r="K273" s="81">
        <v>0</v>
      </c>
      <c r="L273" s="67" t="s">
        <v>22</v>
      </c>
      <c r="M273" s="27"/>
      <c r="N273" s="46"/>
      <c r="O273" s="86"/>
      <c r="P273" s="86"/>
      <c r="AH273" s="40">
        <v>0</v>
      </c>
    </row>
    <row r="274" spans="1:34" s="40" customFormat="1" ht="26.25" customHeight="1">
      <c r="A274" s="89"/>
      <c r="B274" s="89"/>
      <c r="C274" s="84" t="s">
        <v>35</v>
      </c>
      <c r="D274" s="74"/>
      <c r="E274" s="64"/>
      <c r="F274" s="72"/>
      <c r="G274" s="66"/>
      <c r="H274" s="71"/>
      <c r="I274" s="24" t="s">
        <v>23</v>
      </c>
      <c r="J274" s="25"/>
      <c r="K274" s="71"/>
      <c r="L274" s="26"/>
      <c r="M274" s="28"/>
      <c r="N274" s="46"/>
      <c r="O274" s="86"/>
      <c r="P274" s="86"/>
      <c r="AH274" s="40">
        <v>0</v>
      </c>
    </row>
    <row r="275" spans="1:34" s="40" customFormat="1" ht="0.75" customHeight="1">
      <c r="A275" s="89"/>
      <c r="B275" s="89"/>
      <c r="C275" s="84" t="s">
        <v>75</v>
      </c>
      <c r="D275" s="74"/>
      <c r="E275" s="64"/>
      <c r="F275" s="72"/>
      <c r="G275" s="73"/>
      <c r="H275" s="71"/>
      <c r="I275" s="24"/>
      <c r="J275" s="25"/>
      <c r="K275" s="71"/>
      <c r="L275" s="26"/>
      <c r="M275" s="82"/>
      <c r="N275" s="46"/>
      <c r="O275" s="86"/>
      <c r="P275" s="86"/>
      <c r="AH275" s="40">
        <v>0</v>
      </c>
    </row>
    <row r="276" spans="1:34" s="40" customFormat="1" ht="45" hidden="1" customHeight="1">
      <c r="A276" s="89" t="s">
        <v>39</v>
      </c>
      <c r="B276" s="89" t="s">
        <v>40</v>
      </c>
      <c r="C276" s="84"/>
      <c r="D276" s="74"/>
      <c r="E276" s="64"/>
      <c r="F276" s="72" t="str">
        <f>INDEX(PT_DIFFERENTIATION_VTAR,MATCH(A276,PT_DIFFERENTIATION_VTAR_ID,0))</f>
        <v>Тарифы на теплоноситель, поставляемый теплоснабжающими организациями потребителям, другим теплоснабжающим организациям</v>
      </c>
      <c r="G276" s="66" t="str">
        <f>INDEX(PT_DIFFERENTIATION_NTAR,MATCH(B276,PT_DIFFERENTIATION_NTAR_ID,0))</f>
        <v/>
      </c>
      <c r="H276" s="67"/>
      <c r="I276" s="68"/>
      <c r="J276" s="69"/>
      <c r="K276" s="81"/>
      <c r="L276" s="67" t="s">
        <v>22</v>
      </c>
      <c r="M276" s="82"/>
      <c r="N276" s="46"/>
      <c r="O276" s="86"/>
      <c r="P276" s="86"/>
      <c r="AH276" s="40">
        <v>0</v>
      </c>
    </row>
    <row r="277" spans="1:34" s="40" customFormat="1" ht="18.75" hidden="1" customHeight="1">
      <c r="A277" s="89"/>
      <c r="B277" s="89"/>
      <c r="C277" s="84" t="s">
        <v>35</v>
      </c>
      <c r="D277" s="74"/>
      <c r="E277" s="64"/>
      <c r="F277" s="72"/>
      <c r="G277" s="66"/>
      <c r="H277" s="71"/>
      <c r="I277" s="24" t="s">
        <v>23</v>
      </c>
      <c r="J277" s="25"/>
      <c r="K277" s="71"/>
      <c r="L277" s="26"/>
      <c r="M277" s="82"/>
      <c r="N277" s="46"/>
      <c r="O277" s="86"/>
      <c r="P277" s="86"/>
      <c r="AH277" s="40">
        <v>0</v>
      </c>
    </row>
    <row r="278" spans="1:34" s="40" customFormat="1" ht="0.75" hidden="1" customHeight="1">
      <c r="A278" s="89"/>
      <c r="B278" s="89"/>
      <c r="C278" s="84" t="s">
        <v>75</v>
      </c>
      <c r="D278" s="74"/>
      <c r="E278" s="64"/>
      <c r="F278" s="72"/>
      <c r="G278" s="73"/>
      <c r="H278" s="71"/>
      <c r="I278" s="24"/>
      <c r="J278" s="25"/>
      <c r="K278" s="71"/>
      <c r="L278" s="26"/>
      <c r="M278" s="82"/>
      <c r="N278" s="46"/>
      <c r="O278" s="86"/>
      <c r="P278" s="86"/>
      <c r="AH278" s="40">
        <v>0</v>
      </c>
    </row>
    <row r="279" spans="1:34" s="40" customFormat="1" ht="45" hidden="1" customHeight="1">
      <c r="A279" s="89" t="s">
        <v>41</v>
      </c>
      <c r="B279" s="89" t="s">
        <v>42</v>
      </c>
      <c r="C279" s="84"/>
      <c r="D279" s="74"/>
      <c r="E279" s="64"/>
      <c r="F279" s="72" t="str">
        <f>INDEX(PT_DIFFERENTIATION_VTAR,MATCH(A279,PT_DIFFERENTIATION_VTAR_ID,0))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79" s="66" t="str">
        <f>INDEX(PT_DIFFERENTIATION_NTAR,MATCH(B279,PT_DIFFERENTIATION_NTAR_ID,0))</f>
        <v/>
      </c>
      <c r="H279" s="67"/>
      <c r="I279" s="68"/>
      <c r="J279" s="69"/>
      <c r="K279" s="81"/>
      <c r="L279" s="67" t="s">
        <v>22</v>
      </c>
      <c r="M279" s="82"/>
      <c r="N279" s="46"/>
      <c r="O279" s="86"/>
      <c r="P279" s="86"/>
      <c r="AH279" s="40">
        <v>0</v>
      </c>
    </row>
    <row r="280" spans="1:34" s="40" customFormat="1" ht="18.75" hidden="1" customHeight="1">
      <c r="A280" s="89"/>
      <c r="B280" s="89"/>
      <c r="C280" s="84" t="s">
        <v>35</v>
      </c>
      <c r="D280" s="74"/>
      <c r="E280" s="64"/>
      <c r="F280" s="72"/>
      <c r="G280" s="66"/>
      <c r="H280" s="71"/>
      <c r="I280" s="24" t="s">
        <v>23</v>
      </c>
      <c r="J280" s="25"/>
      <c r="K280" s="71"/>
      <c r="L280" s="26"/>
      <c r="M280" s="82"/>
      <c r="N280" s="46"/>
      <c r="O280" s="86"/>
      <c r="P280" s="86"/>
      <c r="AH280" s="40">
        <v>0</v>
      </c>
    </row>
    <row r="281" spans="1:34" s="40" customFormat="1" ht="0.75" hidden="1" customHeight="1">
      <c r="A281" s="89"/>
      <c r="B281" s="89"/>
      <c r="C281" s="84" t="s">
        <v>75</v>
      </c>
      <c r="D281" s="74"/>
      <c r="E281" s="64"/>
      <c r="F281" s="72"/>
      <c r="G281" s="73"/>
      <c r="H281" s="71"/>
      <c r="I281" s="24"/>
      <c r="J281" s="25"/>
      <c r="K281" s="71"/>
      <c r="L281" s="26"/>
      <c r="M281" s="82"/>
      <c r="N281" s="46"/>
      <c r="O281" s="86"/>
      <c r="P281" s="86"/>
      <c r="AH281" s="40">
        <v>0</v>
      </c>
    </row>
    <row r="282" spans="1:34" s="40" customFormat="1" ht="18.75" hidden="1" customHeight="1">
      <c r="A282" s="89" t="s">
        <v>43</v>
      </c>
      <c r="B282" s="89" t="s">
        <v>44</v>
      </c>
      <c r="C282" s="84"/>
      <c r="D282" s="74"/>
      <c r="E282" s="64"/>
      <c r="F282" s="72" t="str">
        <f>INDEX(PT_DIFFERENTIATION_VTAR,MATCH(A282,PT_DIFFERENTIATION_VTAR_ID,0))</f>
        <v>Тарифы на услуги по передаче тепловой энергии</v>
      </c>
      <c r="G282" s="66" t="str">
        <f>INDEX(PT_DIFFERENTIATION_NTAR,MATCH(B282,PT_DIFFERENTIATION_NTAR_ID,0))</f>
        <v/>
      </c>
      <c r="H282" s="67"/>
      <c r="I282" s="68"/>
      <c r="J282" s="69"/>
      <c r="K282" s="81"/>
      <c r="L282" s="67" t="s">
        <v>22</v>
      </c>
      <c r="M282" s="82"/>
      <c r="N282" s="46"/>
      <c r="O282" s="86"/>
      <c r="P282" s="86"/>
      <c r="AH282" s="40">
        <v>0</v>
      </c>
    </row>
    <row r="283" spans="1:34" s="40" customFormat="1" ht="18.75" hidden="1" customHeight="1">
      <c r="A283" s="89"/>
      <c r="B283" s="89"/>
      <c r="C283" s="84" t="s">
        <v>35</v>
      </c>
      <c r="D283" s="74"/>
      <c r="E283" s="64"/>
      <c r="F283" s="72"/>
      <c r="G283" s="66"/>
      <c r="H283" s="71"/>
      <c r="I283" s="24" t="s">
        <v>23</v>
      </c>
      <c r="J283" s="25"/>
      <c r="K283" s="71"/>
      <c r="L283" s="26"/>
      <c r="M283" s="82"/>
      <c r="N283" s="46"/>
      <c r="O283" s="86"/>
      <c r="P283" s="86"/>
      <c r="AH283" s="40">
        <v>0</v>
      </c>
    </row>
    <row r="284" spans="1:34" s="40" customFormat="1" ht="0.75" hidden="1" customHeight="1">
      <c r="A284" s="89"/>
      <c r="B284" s="89"/>
      <c r="C284" s="84" t="s">
        <v>75</v>
      </c>
      <c r="D284" s="74"/>
      <c r="E284" s="64"/>
      <c r="F284" s="72"/>
      <c r="G284" s="73"/>
      <c r="H284" s="71"/>
      <c r="I284" s="24"/>
      <c r="J284" s="25"/>
      <c r="K284" s="71"/>
      <c r="L284" s="26"/>
      <c r="M284" s="82"/>
      <c r="N284" s="46"/>
      <c r="O284" s="86"/>
      <c r="P284" s="86"/>
      <c r="AH284" s="40">
        <v>0</v>
      </c>
    </row>
    <row r="285" spans="1:34" s="40" customFormat="1" ht="18.75" hidden="1" customHeight="1">
      <c r="A285" s="89" t="s">
        <v>45</v>
      </c>
      <c r="B285" s="89" t="s">
        <v>46</v>
      </c>
      <c r="C285" s="84"/>
      <c r="D285" s="74"/>
      <c r="E285" s="64"/>
      <c r="F285" s="72" t="str">
        <f>INDEX(PT_DIFFERENTIATION_VTAR,MATCH(A285,PT_DIFFERENTIATION_VTAR_ID,0))</f>
        <v>Тарифы на услуги по передаче теплоносителя</v>
      </c>
      <c r="G285" s="66" t="str">
        <f>INDEX(PT_DIFFERENTIATION_NTAR,MATCH(B285,PT_DIFFERENTIATION_NTAR_ID,0))</f>
        <v/>
      </c>
      <c r="H285" s="67"/>
      <c r="I285" s="68"/>
      <c r="J285" s="69"/>
      <c r="K285" s="81"/>
      <c r="L285" s="67" t="s">
        <v>22</v>
      </c>
      <c r="M285" s="82"/>
      <c r="N285" s="46"/>
      <c r="O285" s="86"/>
      <c r="P285" s="86"/>
      <c r="AH285" s="40">
        <v>0</v>
      </c>
    </row>
    <row r="286" spans="1:34" s="40" customFormat="1" ht="18.75" hidden="1" customHeight="1">
      <c r="A286" s="89"/>
      <c r="B286" s="89"/>
      <c r="C286" s="84" t="s">
        <v>35</v>
      </c>
      <c r="D286" s="74"/>
      <c r="E286" s="64"/>
      <c r="F286" s="72"/>
      <c r="G286" s="66"/>
      <c r="H286" s="71"/>
      <c r="I286" s="24" t="s">
        <v>23</v>
      </c>
      <c r="J286" s="25"/>
      <c r="K286" s="71"/>
      <c r="L286" s="26"/>
      <c r="M286" s="82"/>
      <c r="N286" s="46"/>
      <c r="O286" s="86"/>
      <c r="P286" s="86"/>
      <c r="AH286" s="40">
        <v>0</v>
      </c>
    </row>
    <row r="287" spans="1:34" s="40" customFormat="1" ht="0.75" hidden="1" customHeight="1">
      <c r="A287" s="89"/>
      <c r="B287" s="89"/>
      <c r="C287" s="84" t="s">
        <v>75</v>
      </c>
      <c r="D287" s="74"/>
      <c r="E287" s="64"/>
      <c r="F287" s="72"/>
      <c r="G287" s="73"/>
      <c r="H287" s="71"/>
      <c r="I287" s="24"/>
      <c r="J287" s="25"/>
      <c r="K287" s="71"/>
      <c r="L287" s="26"/>
      <c r="M287" s="82"/>
      <c r="N287" s="46"/>
      <c r="O287" s="86"/>
      <c r="P287" s="86"/>
      <c r="AH287" s="40">
        <v>0</v>
      </c>
    </row>
    <row r="288" spans="1:34" s="40" customFormat="1" ht="18.75" hidden="1" customHeight="1">
      <c r="A288" s="89" t="s">
        <v>47</v>
      </c>
      <c r="B288" s="89" t="s">
        <v>48</v>
      </c>
      <c r="C288" s="84"/>
      <c r="D288" s="74"/>
      <c r="E288" s="64"/>
      <c r="F288" s="72" t="str">
        <f>INDEX(PT_DIFFERENTIATION_VTAR,MATCH(A288,PT_DIFFERENTIATION_VTAR_ID,0))</f>
        <v>Плата за услуги по поддержанию резервной тепловой мощности при отсутствии потребления тепловой энергии</v>
      </c>
      <c r="G288" s="66" t="str">
        <f>INDEX(PT_DIFFERENTIATION_NTAR,MATCH(B288,PT_DIFFERENTIATION_NTAR_ID,0))</f>
        <v/>
      </c>
      <c r="H288" s="67"/>
      <c r="I288" s="68"/>
      <c r="J288" s="69"/>
      <c r="K288" s="81"/>
      <c r="L288" s="67" t="s">
        <v>22</v>
      </c>
      <c r="M288" s="82"/>
      <c r="N288" s="46"/>
      <c r="O288" s="86"/>
      <c r="P288" s="86"/>
      <c r="AH288" s="40">
        <v>0</v>
      </c>
    </row>
    <row r="289" spans="1:34" s="40" customFormat="1" ht="18.75" hidden="1" customHeight="1">
      <c r="A289" s="89"/>
      <c r="B289" s="89"/>
      <c r="C289" s="84" t="s">
        <v>35</v>
      </c>
      <c r="D289" s="74"/>
      <c r="E289" s="64"/>
      <c r="F289" s="72"/>
      <c r="G289" s="66"/>
      <c r="H289" s="71"/>
      <c r="I289" s="24" t="s">
        <v>23</v>
      </c>
      <c r="J289" s="25"/>
      <c r="K289" s="71"/>
      <c r="L289" s="26"/>
      <c r="M289" s="82"/>
      <c r="N289" s="46"/>
      <c r="O289" s="86"/>
      <c r="P289" s="86"/>
      <c r="AH289" s="40">
        <v>0</v>
      </c>
    </row>
    <row r="290" spans="1:34" s="40" customFormat="1" ht="0.75" hidden="1" customHeight="1">
      <c r="A290" s="89"/>
      <c r="B290" s="89"/>
      <c r="C290" s="84" t="s">
        <v>75</v>
      </c>
      <c r="D290" s="74"/>
      <c r="E290" s="64"/>
      <c r="F290" s="72"/>
      <c r="G290" s="73"/>
      <c r="H290" s="71"/>
      <c r="I290" s="24"/>
      <c r="J290" s="25"/>
      <c r="K290" s="71"/>
      <c r="L290" s="26"/>
      <c r="M290" s="82"/>
      <c r="N290" s="46"/>
      <c r="O290" s="86"/>
      <c r="P290" s="86"/>
      <c r="AH290" s="40">
        <v>0</v>
      </c>
    </row>
    <row r="291" spans="1:34" s="40" customFormat="1" ht="18.75" hidden="1" customHeight="1">
      <c r="A291" s="89" t="s">
        <v>49</v>
      </c>
      <c r="B291" s="89" t="s">
        <v>50</v>
      </c>
      <c r="C291" s="84"/>
      <c r="D291" s="74"/>
      <c r="E291" s="64"/>
      <c r="F291" s="72" t="str">
        <f>INDEX(PT_DIFFERENTIATION_VTAR,MATCH(A291,PT_DIFFERENTIATION_VTAR_ID,0))</f>
        <v>Плата за подключение (технологическое присоединение) к системе теплоснабжения</v>
      </c>
      <c r="G291" s="66" t="str">
        <f>INDEX(PT_DIFFERENTIATION_NTAR,MATCH(B291,PT_DIFFERENTIATION_NTAR_ID,0))</f>
        <v/>
      </c>
      <c r="H291" s="67"/>
      <c r="I291" s="68"/>
      <c r="J291" s="69"/>
      <c r="K291" s="81"/>
      <c r="L291" s="67" t="s">
        <v>22</v>
      </c>
      <c r="M291" s="82"/>
      <c r="N291" s="46"/>
      <c r="O291" s="86"/>
      <c r="P291" s="86"/>
      <c r="AH291" s="40">
        <v>0</v>
      </c>
    </row>
    <row r="292" spans="1:34" s="40" customFormat="1" ht="18.75" hidden="1" customHeight="1">
      <c r="A292" s="89"/>
      <c r="B292" s="89"/>
      <c r="C292" s="84" t="s">
        <v>35</v>
      </c>
      <c r="D292" s="74"/>
      <c r="E292" s="64"/>
      <c r="F292" s="72"/>
      <c r="G292" s="66"/>
      <c r="H292" s="71"/>
      <c r="I292" s="24" t="s">
        <v>23</v>
      </c>
      <c r="J292" s="25"/>
      <c r="K292" s="71"/>
      <c r="L292" s="26"/>
      <c r="M292" s="82"/>
      <c r="N292" s="46"/>
      <c r="O292" s="86"/>
      <c r="P292" s="86"/>
      <c r="AH292" s="40">
        <v>0</v>
      </c>
    </row>
    <row r="293" spans="1:34" s="40" customFormat="1" ht="0.75" hidden="1" customHeight="1">
      <c r="A293" s="89"/>
      <c r="B293" s="89"/>
      <c r="C293" s="84" t="s">
        <v>75</v>
      </c>
      <c r="D293" s="74"/>
      <c r="E293" s="64"/>
      <c r="F293" s="72"/>
      <c r="G293" s="73"/>
      <c r="H293" s="71"/>
      <c r="I293" s="24"/>
      <c r="J293" s="25"/>
      <c r="K293" s="71"/>
      <c r="L293" s="26"/>
      <c r="M293" s="82"/>
      <c r="N293" s="46"/>
      <c r="O293" s="86"/>
      <c r="P293" s="86"/>
      <c r="AH293" s="40">
        <v>0</v>
      </c>
    </row>
    <row r="294" spans="1:34" s="40" customFormat="1" ht="18.75" hidden="1" customHeight="1">
      <c r="A294" s="89" t="s">
        <v>51</v>
      </c>
      <c r="B294" s="89" t="s">
        <v>52</v>
      </c>
      <c r="C294" s="84"/>
      <c r="D294" s="74"/>
      <c r="E294" s="64"/>
      <c r="F294" s="72" t="str">
        <f>INDEX(PT_DIFFERENTIATION_VTAR,MATCH(A294,PT_DIFFERENTIATION_VTAR_ID,0))</f>
        <v>Плата за подключение (технологическое присоединение) к системе теплоснабжения (индивидуальная)</v>
      </c>
      <c r="G294" s="66" t="str">
        <f>INDEX(PT_DIFFERENTIATION_NTAR,MATCH(B294,PT_DIFFERENTIATION_NTAR_ID,0))</f>
        <v/>
      </c>
      <c r="H294" s="67"/>
      <c r="I294" s="68"/>
      <c r="J294" s="69"/>
      <c r="K294" s="81"/>
      <c r="L294" s="67" t="s">
        <v>22</v>
      </c>
      <c r="M294" s="82"/>
      <c r="N294" s="46"/>
      <c r="O294" s="86"/>
      <c r="P294" s="86"/>
      <c r="AH294" s="40">
        <v>0</v>
      </c>
    </row>
    <row r="295" spans="1:34" s="40" customFormat="1" ht="18.75" hidden="1" customHeight="1">
      <c r="A295" s="89"/>
      <c r="B295" s="89"/>
      <c r="C295" s="84" t="s">
        <v>35</v>
      </c>
      <c r="D295" s="74"/>
      <c r="E295" s="64"/>
      <c r="F295" s="72"/>
      <c r="G295" s="66"/>
      <c r="H295" s="71"/>
      <c r="I295" s="24" t="s">
        <v>23</v>
      </c>
      <c r="J295" s="25"/>
      <c r="K295" s="71"/>
      <c r="L295" s="26"/>
      <c r="M295" s="82"/>
      <c r="N295" s="46"/>
      <c r="O295" s="86"/>
      <c r="P295" s="86"/>
      <c r="AH295" s="40">
        <v>0</v>
      </c>
    </row>
    <row r="296" spans="1:34" s="40" customFormat="1" ht="0.75" hidden="1" customHeight="1">
      <c r="A296" s="89"/>
      <c r="B296" s="89"/>
      <c r="C296" s="84" t="s">
        <v>75</v>
      </c>
      <c r="D296" s="74"/>
      <c r="E296" s="64"/>
      <c r="F296" s="72"/>
      <c r="G296" s="73"/>
      <c r="H296" s="71"/>
      <c r="I296" s="24"/>
      <c r="J296" s="25"/>
      <c r="K296" s="71"/>
      <c r="L296" s="26"/>
      <c r="M296" s="82"/>
      <c r="N296" s="46"/>
      <c r="O296" s="86"/>
      <c r="P296" s="86"/>
      <c r="AH296" s="40">
        <v>0</v>
      </c>
    </row>
    <row r="297" spans="1:34" s="40" customFormat="1" ht="18.75" hidden="1" customHeight="1">
      <c r="A297" s="89" t="s">
        <v>53</v>
      </c>
      <c r="B297" s="89" t="s">
        <v>54</v>
      </c>
      <c r="C297" s="84"/>
      <c r="D297" s="74"/>
      <c r="E297" s="64"/>
      <c r="F297" s="72" t="str">
        <f>INDEX(PT_DIFFERENTIATION_VTAR,MATCH(A297,PT_DIFFERENTIATION_VTAR_ID,0))</f>
        <v>Тариф на питьевую воду (питьевое водоснабжение)</v>
      </c>
      <c r="G297" s="66" t="str">
        <f>INDEX(PT_DIFFERENTIATION_NTAR,MATCH(B297,PT_DIFFERENTIATION_NTAR_ID,0))</f>
        <v/>
      </c>
      <c r="H297" s="67"/>
      <c r="I297" s="68"/>
      <c r="J297" s="69"/>
      <c r="K297" s="81"/>
      <c r="L297" s="67" t="s">
        <v>22</v>
      </c>
      <c r="M297" s="82"/>
      <c r="N297" s="46"/>
      <c r="O297" s="86"/>
      <c r="P297" s="86"/>
      <c r="AH297" s="40">
        <v>0</v>
      </c>
    </row>
    <row r="298" spans="1:34" s="40" customFormat="1" ht="18.75" hidden="1" customHeight="1">
      <c r="A298" s="89"/>
      <c r="B298" s="89"/>
      <c r="C298" s="84" t="s">
        <v>35</v>
      </c>
      <c r="D298" s="74"/>
      <c r="E298" s="64"/>
      <c r="F298" s="72"/>
      <c r="G298" s="66"/>
      <c r="H298" s="71"/>
      <c r="I298" s="24" t="s">
        <v>23</v>
      </c>
      <c r="J298" s="25"/>
      <c r="K298" s="71"/>
      <c r="L298" s="26"/>
      <c r="M298" s="82"/>
      <c r="N298" s="46"/>
      <c r="O298" s="86"/>
      <c r="P298" s="86"/>
      <c r="AH298" s="40">
        <v>0</v>
      </c>
    </row>
    <row r="299" spans="1:34" s="40" customFormat="1" ht="0.75" hidden="1" customHeight="1">
      <c r="A299" s="89"/>
      <c r="B299" s="89"/>
      <c r="C299" s="84" t="s">
        <v>75</v>
      </c>
      <c r="D299" s="74"/>
      <c r="E299" s="64"/>
      <c r="F299" s="72"/>
      <c r="G299" s="73"/>
      <c r="H299" s="71"/>
      <c r="I299" s="24"/>
      <c r="J299" s="25"/>
      <c r="K299" s="71"/>
      <c r="L299" s="26"/>
      <c r="M299" s="82"/>
      <c r="N299" s="46"/>
      <c r="O299" s="86"/>
      <c r="P299" s="86"/>
      <c r="AH299" s="40">
        <v>0</v>
      </c>
    </row>
    <row r="300" spans="1:34" s="40" customFormat="1" ht="18.75" hidden="1" customHeight="1">
      <c r="A300" s="89" t="s">
        <v>55</v>
      </c>
      <c r="B300" s="89" t="s">
        <v>56</v>
      </c>
      <c r="C300" s="84"/>
      <c r="D300" s="74"/>
      <c r="E300" s="64"/>
      <c r="F300" s="72" t="str">
        <f>INDEX(PT_DIFFERENTIATION_VTAR,MATCH(A300,PT_DIFFERENTIATION_VTAR_ID,0))</f>
        <v>Тариф на техническую воду</v>
      </c>
      <c r="G300" s="66" t="str">
        <f>INDEX(PT_DIFFERENTIATION_NTAR,MATCH(B300,PT_DIFFERENTIATION_NTAR_ID,0))</f>
        <v/>
      </c>
      <c r="H300" s="67"/>
      <c r="I300" s="68"/>
      <c r="J300" s="69"/>
      <c r="K300" s="81"/>
      <c r="L300" s="67" t="s">
        <v>22</v>
      </c>
      <c r="M300" s="82"/>
      <c r="N300" s="46"/>
      <c r="O300" s="86"/>
      <c r="P300" s="86"/>
      <c r="AH300" s="40">
        <v>0</v>
      </c>
    </row>
    <row r="301" spans="1:34" s="40" customFormat="1" ht="18.75" hidden="1" customHeight="1">
      <c r="A301" s="89"/>
      <c r="B301" s="89"/>
      <c r="C301" s="84" t="s">
        <v>35</v>
      </c>
      <c r="D301" s="74"/>
      <c r="E301" s="64"/>
      <c r="F301" s="72"/>
      <c r="G301" s="66"/>
      <c r="H301" s="71"/>
      <c r="I301" s="24" t="s">
        <v>23</v>
      </c>
      <c r="J301" s="25"/>
      <c r="K301" s="71"/>
      <c r="L301" s="26"/>
      <c r="M301" s="82"/>
      <c r="N301" s="46"/>
      <c r="O301" s="86"/>
      <c r="P301" s="86"/>
      <c r="AH301" s="40">
        <v>0</v>
      </c>
    </row>
    <row r="302" spans="1:34" s="40" customFormat="1" ht="0.75" hidden="1" customHeight="1">
      <c r="A302" s="89"/>
      <c r="B302" s="89"/>
      <c r="C302" s="84" t="s">
        <v>75</v>
      </c>
      <c r="D302" s="74"/>
      <c r="E302" s="64"/>
      <c r="F302" s="72"/>
      <c r="G302" s="73"/>
      <c r="H302" s="71"/>
      <c r="I302" s="24"/>
      <c r="J302" s="25"/>
      <c r="K302" s="71"/>
      <c r="L302" s="26"/>
      <c r="M302" s="82"/>
      <c r="N302" s="46"/>
      <c r="O302" s="86"/>
      <c r="P302" s="86"/>
      <c r="AH302" s="40">
        <v>0</v>
      </c>
    </row>
    <row r="303" spans="1:34" s="40" customFormat="1" ht="18.75" hidden="1" customHeight="1">
      <c r="A303" s="89" t="s">
        <v>57</v>
      </c>
      <c r="B303" s="89" t="s">
        <v>58</v>
      </c>
      <c r="C303" s="84"/>
      <c r="D303" s="74"/>
      <c r="E303" s="64"/>
      <c r="F303" s="72" t="str">
        <f>INDEX(PT_DIFFERENTIATION_VTAR,MATCH(A303,PT_DIFFERENTIATION_VTAR_ID,0))</f>
        <v>Тариф на транспортировку воды</v>
      </c>
      <c r="G303" s="66" t="str">
        <f>INDEX(PT_DIFFERENTIATION_NTAR,MATCH(B303,PT_DIFFERENTIATION_NTAR_ID,0))</f>
        <v/>
      </c>
      <c r="H303" s="67"/>
      <c r="I303" s="68"/>
      <c r="J303" s="69"/>
      <c r="K303" s="81"/>
      <c r="L303" s="67" t="s">
        <v>22</v>
      </c>
      <c r="M303" s="82"/>
      <c r="N303" s="46"/>
      <c r="O303" s="86"/>
      <c r="P303" s="86"/>
      <c r="AH303" s="40">
        <v>0</v>
      </c>
    </row>
    <row r="304" spans="1:34" s="40" customFormat="1" ht="18.75" hidden="1" customHeight="1">
      <c r="A304" s="89"/>
      <c r="B304" s="89"/>
      <c r="C304" s="84" t="s">
        <v>35</v>
      </c>
      <c r="D304" s="74"/>
      <c r="E304" s="64"/>
      <c r="F304" s="72"/>
      <c r="G304" s="66"/>
      <c r="H304" s="71"/>
      <c r="I304" s="24" t="s">
        <v>23</v>
      </c>
      <c r="J304" s="25"/>
      <c r="K304" s="71"/>
      <c r="L304" s="26"/>
      <c r="M304" s="82"/>
      <c r="N304" s="46"/>
      <c r="O304" s="86"/>
      <c r="P304" s="86"/>
      <c r="AH304" s="40">
        <v>0</v>
      </c>
    </row>
    <row r="305" spans="1:34" s="40" customFormat="1" ht="0.75" hidden="1" customHeight="1">
      <c r="A305" s="89"/>
      <c r="B305" s="89"/>
      <c r="C305" s="84" t="s">
        <v>75</v>
      </c>
      <c r="D305" s="74"/>
      <c r="E305" s="64"/>
      <c r="F305" s="72"/>
      <c r="G305" s="73"/>
      <c r="H305" s="71"/>
      <c r="I305" s="24"/>
      <c r="J305" s="25"/>
      <c r="K305" s="71"/>
      <c r="L305" s="26"/>
      <c r="M305" s="82"/>
      <c r="N305" s="46"/>
      <c r="O305" s="86"/>
      <c r="P305" s="86"/>
      <c r="AH305" s="40">
        <v>0</v>
      </c>
    </row>
    <row r="306" spans="1:34" s="40" customFormat="1" ht="18.75" hidden="1" customHeight="1">
      <c r="A306" s="89" t="s">
        <v>59</v>
      </c>
      <c r="B306" s="89" t="s">
        <v>60</v>
      </c>
      <c r="C306" s="84"/>
      <c r="D306" s="74"/>
      <c r="E306" s="64"/>
      <c r="F306" s="72" t="str">
        <f>INDEX(PT_DIFFERENTIATION_VTAR,MATCH(A306,PT_DIFFERENTIATION_VTAR_ID,0))</f>
        <v>Тариф на подвоз воды</v>
      </c>
      <c r="G306" s="66" t="str">
        <f>INDEX(PT_DIFFERENTIATION_NTAR,MATCH(B306,PT_DIFFERENTIATION_NTAR_ID,0))</f>
        <v/>
      </c>
      <c r="H306" s="67"/>
      <c r="I306" s="68"/>
      <c r="J306" s="69"/>
      <c r="K306" s="81"/>
      <c r="L306" s="67" t="s">
        <v>22</v>
      </c>
      <c r="M306" s="82"/>
      <c r="N306" s="46"/>
      <c r="O306" s="86"/>
      <c r="P306" s="86"/>
      <c r="AH306" s="40">
        <v>0</v>
      </c>
    </row>
    <row r="307" spans="1:34" s="40" customFormat="1" ht="18.75" hidden="1" customHeight="1">
      <c r="A307" s="89"/>
      <c r="B307" s="89"/>
      <c r="C307" s="84" t="s">
        <v>35</v>
      </c>
      <c r="D307" s="74"/>
      <c r="E307" s="64"/>
      <c r="F307" s="72"/>
      <c r="G307" s="66"/>
      <c r="H307" s="71"/>
      <c r="I307" s="24" t="s">
        <v>23</v>
      </c>
      <c r="J307" s="25"/>
      <c r="K307" s="71"/>
      <c r="L307" s="26"/>
      <c r="M307" s="82"/>
      <c r="N307" s="46"/>
      <c r="O307" s="86"/>
      <c r="P307" s="86"/>
      <c r="AH307" s="40">
        <v>0</v>
      </c>
    </row>
    <row r="308" spans="1:34" s="40" customFormat="1" ht="0.75" hidden="1" customHeight="1">
      <c r="A308" s="89"/>
      <c r="B308" s="89"/>
      <c r="C308" s="84" t="s">
        <v>75</v>
      </c>
      <c r="D308" s="74"/>
      <c r="E308" s="64"/>
      <c r="F308" s="72"/>
      <c r="G308" s="73"/>
      <c r="H308" s="71"/>
      <c r="I308" s="24"/>
      <c r="J308" s="25"/>
      <c r="K308" s="71"/>
      <c r="L308" s="26"/>
      <c r="M308" s="82"/>
      <c r="N308" s="46"/>
      <c r="O308" s="86"/>
      <c r="P308" s="86"/>
      <c r="AH308" s="40">
        <v>0</v>
      </c>
    </row>
    <row r="309" spans="1:34" s="40" customFormat="1" ht="18.75" hidden="1" customHeight="1">
      <c r="A309" s="89" t="s">
        <v>61</v>
      </c>
      <c r="B309" s="89" t="s">
        <v>62</v>
      </c>
      <c r="C309" s="84"/>
      <c r="D309" s="74"/>
      <c r="E309" s="64"/>
      <c r="F309" s="72" t="str">
        <f>INDEX(PT_DIFFERENTIATION_VTAR,MATCH(A309,PT_DIFFERENTIATION_VTAR_ID,0))</f>
        <v>Тариф на подключение (технологическое присоединение) к централизованной системе холодного водоснабжения</v>
      </c>
      <c r="G309" s="66" t="str">
        <f>INDEX(PT_DIFFERENTIATION_NTAR,MATCH(B309,PT_DIFFERENTIATION_NTAR_ID,0))</f>
        <v/>
      </c>
      <c r="H309" s="67"/>
      <c r="I309" s="68"/>
      <c r="J309" s="69"/>
      <c r="K309" s="81"/>
      <c r="L309" s="67" t="s">
        <v>22</v>
      </c>
      <c r="M309" s="82"/>
      <c r="N309" s="46"/>
      <c r="O309" s="86"/>
      <c r="P309" s="86"/>
      <c r="AH309" s="40">
        <v>0</v>
      </c>
    </row>
    <row r="310" spans="1:34" s="40" customFormat="1" ht="18.75" hidden="1" customHeight="1">
      <c r="A310" s="89"/>
      <c r="B310" s="89"/>
      <c r="C310" s="84" t="s">
        <v>35</v>
      </c>
      <c r="D310" s="74"/>
      <c r="E310" s="64"/>
      <c r="F310" s="72"/>
      <c r="G310" s="66"/>
      <c r="H310" s="71"/>
      <c r="I310" s="24" t="s">
        <v>23</v>
      </c>
      <c r="J310" s="25"/>
      <c r="K310" s="71"/>
      <c r="L310" s="26"/>
      <c r="M310" s="82"/>
      <c r="N310" s="46"/>
      <c r="O310" s="86"/>
      <c r="P310" s="86"/>
      <c r="AH310" s="40">
        <v>0</v>
      </c>
    </row>
    <row r="311" spans="1:34" s="40" customFormat="1" ht="0.75" hidden="1" customHeight="1">
      <c r="A311" s="89"/>
      <c r="B311" s="89"/>
      <c r="C311" s="84" t="s">
        <v>75</v>
      </c>
      <c r="D311" s="74"/>
      <c r="E311" s="64"/>
      <c r="F311" s="72"/>
      <c r="G311" s="73"/>
      <c r="H311" s="71"/>
      <c r="I311" s="24"/>
      <c r="J311" s="25"/>
      <c r="K311" s="71"/>
      <c r="L311" s="26"/>
      <c r="M311" s="82"/>
      <c r="N311" s="46"/>
      <c r="O311" s="86"/>
      <c r="P311" s="86"/>
      <c r="AH311" s="40">
        <v>0</v>
      </c>
    </row>
    <row r="312" spans="1:34" s="40" customFormat="1" ht="18.75" hidden="1" customHeight="1">
      <c r="A312" s="89" t="s">
        <v>63</v>
      </c>
      <c r="B312" s="89" t="s">
        <v>64</v>
      </c>
      <c r="C312" s="84"/>
      <c r="D312" s="74"/>
      <c r="E312" s="64"/>
      <c r="F312" s="72" t="str">
        <f>INDEX(PT_DIFFERENTIATION_VTAR,MATCH(A312,PT_DIFFERENTIATION_VTAR_ID,0))</f>
        <v>Тариф на горячую воду (горячее водоснабжение)</v>
      </c>
      <c r="G312" s="66" t="str">
        <f>INDEX(PT_DIFFERENTIATION_NTAR,MATCH(B312,PT_DIFFERENTIATION_NTAR_ID,0))</f>
        <v/>
      </c>
      <c r="H312" s="67"/>
      <c r="I312" s="68"/>
      <c r="J312" s="69"/>
      <c r="K312" s="81"/>
      <c r="L312" s="67" t="s">
        <v>22</v>
      </c>
      <c r="M312" s="82"/>
      <c r="N312" s="46"/>
      <c r="O312" s="86"/>
      <c r="P312" s="86"/>
      <c r="AH312" s="40">
        <v>0</v>
      </c>
    </row>
    <row r="313" spans="1:34" s="40" customFormat="1" ht="18.75" hidden="1" customHeight="1">
      <c r="A313" s="89"/>
      <c r="B313" s="89"/>
      <c r="C313" s="84" t="s">
        <v>35</v>
      </c>
      <c r="D313" s="74"/>
      <c r="E313" s="64"/>
      <c r="F313" s="72"/>
      <c r="G313" s="66"/>
      <c r="H313" s="71"/>
      <c r="I313" s="24" t="s">
        <v>23</v>
      </c>
      <c r="J313" s="25"/>
      <c r="K313" s="71"/>
      <c r="L313" s="26"/>
      <c r="M313" s="82"/>
      <c r="N313" s="46"/>
      <c r="O313" s="86"/>
      <c r="P313" s="86"/>
      <c r="AH313" s="40">
        <v>0</v>
      </c>
    </row>
    <row r="314" spans="1:34" s="40" customFormat="1" ht="0.75" hidden="1" customHeight="1">
      <c r="A314" s="89"/>
      <c r="B314" s="89"/>
      <c r="C314" s="84" t="s">
        <v>75</v>
      </c>
      <c r="D314" s="74"/>
      <c r="E314" s="64"/>
      <c r="F314" s="72"/>
      <c r="G314" s="73"/>
      <c r="H314" s="71"/>
      <c r="I314" s="24"/>
      <c r="J314" s="25"/>
      <c r="K314" s="71"/>
      <c r="L314" s="26"/>
      <c r="M314" s="82"/>
      <c r="N314" s="46"/>
      <c r="O314" s="86"/>
      <c r="P314" s="86"/>
      <c r="AH314" s="40">
        <v>0</v>
      </c>
    </row>
    <row r="315" spans="1:34" s="40" customFormat="1" ht="18.75" hidden="1" customHeight="1">
      <c r="A315" s="89" t="s">
        <v>65</v>
      </c>
      <c r="B315" s="89" t="s">
        <v>66</v>
      </c>
      <c r="C315" s="84"/>
      <c r="D315" s="74"/>
      <c r="E315" s="64"/>
      <c r="F315" s="72" t="str">
        <f>INDEX(PT_DIFFERENTIATION_VTAR,MATCH(A315,PT_DIFFERENTIATION_VTAR_ID,0))</f>
        <v>Тариф на транспортировку горячей воды</v>
      </c>
      <c r="G315" s="66" t="str">
        <f>INDEX(PT_DIFFERENTIATION_NTAR,MATCH(B315,PT_DIFFERENTIATION_NTAR_ID,0))</f>
        <v/>
      </c>
      <c r="H315" s="67"/>
      <c r="I315" s="68"/>
      <c r="J315" s="69"/>
      <c r="K315" s="81"/>
      <c r="L315" s="67" t="s">
        <v>22</v>
      </c>
      <c r="M315" s="82"/>
      <c r="N315" s="46"/>
      <c r="O315" s="86"/>
      <c r="P315" s="86"/>
      <c r="AH315" s="40">
        <v>0</v>
      </c>
    </row>
    <row r="316" spans="1:34" s="40" customFormat="1" ht="18.75" hidden="1" customHeight="1">
      <c r="A316" s="89"/>
      <c r="B316" s="89"/>
      <c r="C316" s="84" t="s">
        <v>35</v>
      </c>
      <c r="D316" s="74"/>
      <c r="E316" s="64"/>
      <c r="F316" s="72"/>
      <c r="G316" s="66"/>
      <c r="H316" s="71"/>
      <c r="I316" s="24" t="s">
        <v>23</v>
      </c>
      <c r="J316" s="25"/>
      <c r="K316" s="71"/>
      <c r="L316" s="26"/>
      <c r="M316" s="82"/>
      <c r="N316" s="46"/>
      <c r="O316" s="86"/>
      <c r="P316" s="86"/>
      <c r="AH316" s="40">
        <v>0</v>
      </c>
    </row>
    <row r="317" spans="1:34" s="40" customFormat="1" ht="0.75" hidden="1" customHeight="1">
      <c r="A317" s="89"/>
      <c r="B317" s="89"/>
      <c r="C317" s="84" t="s">
        <v>75</v>
      </c>
      <c r="D317" s="74"/>
      <c r="E317" s="64"/>
      <c r="F317" s="72"/>
      <c r="G317" s="73"/>
      <c r="H317" s="71"/>
      <c r="I317" s="24"/>
      <c r="J317" s="25"/>
      <c r="K317" s="71"/>
      <c r="L317" s="26"/>
      <c r="M317" s="82"/>
      <c r="N317" s="46"/>
      <c r="O317" s="86"/>
      <c r="P317" s="86"/>
      <c r="AH317" s="40">
        <v>0</v>
      </c>
    </row>
    <row r="318" spans="1:34" s="40" customFormat="1" ht="18.75" hidden="1" customHeight="1">
      <c r="A318" s="89" t="s">
        <v>67</v>
      </c>
      <c r="B318" s="89" t="s">
        <v>68</v>
      </c>
      <c r="C318" s="84"/>
      <c r="D318" s="74"/>
      <c r="E318" s="64"/>
      <c r="F318" s="72" t="str">
        <f>INDEX(PT_DIFFERENTIATION_VTAR,MATCH(A318,PT_DIFFERENTIATION_VTAR_ID,0))</f>
        <v>Тариф на подключение (технологическое присоединение) к централизованной системе горячего водоснабжения</v>
      </c>
      <c r="G318" s="66" t="str">
        <f>INDEX(PT_DIFFERENTIATION_NTAR,MATCH(B318,PT_DIFFERENTIATION_NTAR_ID,0))</f>
        <v/>
      </c>
      <c r="H318" s="67"/>
      <c r="I318" s="68"/>
      <c r="J318" s="69"/>
      <c r="K318" s="81"/>
      <c r="L318" s="67" t="s">
        <v>22</v>
      </c>
      <c r="M318" s="82"/>
      <c r="N318" s="46"/>
      <c r="O318" s="86"/>
      <c r="P318" s="86"/>
      <c r="AH318" s="40">
        <v>0</v>
      </c>
    </row>
    <row r="319" spans="1:34" s="40" customFormat="1" ht="18.75" hidden="1" customHeight="1">
      <c r="A319" s="89"/>
      <c r="B319" s="89"/>
      <c r="C319" s="84" t="s">
        <v>35</v>
      </c>
      <c r="D319" s="74"/>
      <c r="E319" s="64"/>
      <c r="F319" s="72"/>
      <c r="G319" s="66"/>
      <c r="H319" s="71"/>
      <c r="I319" s="24" t="s">
        <v>23</v>
      </c>
      <c r="J319" s="25"/>
      <c r="K319" s="71"/>
      <c r="L319" s="26"/>
      <c r="M319" s="82"/>
      <c r="N319" s="46"/>
      <c r="O319" s="86"/>
      <c r="P319" s="86"/>
      <c r="AH319" s="40">
        <v>0</v>
      </c>
    </row>
    <row r="320" spans="1:34" s="40" customFormat="1" ht="0.75" hidden="1" customHeight="1">
      <c r="A320" s="89"/>
      <c r="B320" s="89"/>
      <c r="C320" s="84" t="s">
        <v>75</v>
      </c>
      <c r="D320" s="74"/>
      <c r="E320" s="64"/>
      <c r="F320" s="72"/>
      <c r="G320" s="73"/>
      <c r="H320" s="71"/>
      <c r="I320" s="24"/>
      <c r="J320" s="25"/>
      <c r="K320" s="71"/>
      <c r="L320" s="26"/>
      <c r="M320" s="82"/>
      <c r="N320" s="46"/>
      <c r="O320" s="86"/>
      <c r="P320" s="86"/>
      <c r="AH320" s="40">
        <v>0</v>
      </c>
    </row>
    <row r="321" spans="1:34" s="40" customFormat="1" ht="18.75" hidden="1" customHeight="1">
      <c r="A321" s="89" t="s">
        <v>69</v>
      </c>
      <c r="B321" s="89" t="s">
        <v>70</v>
      </c>
      <c r="C321" s="84"/>
      <c r="D321" s="74"/>
      <c r="E321" s="64"/>
      <c r="F321" s="72" t="str">
        <f>INDEX(PT_DIFFERENTIATION_VTAR,MATCH(A321,PT_DIFFERENTIATION_VTAR_ID,0))</f>
        <v>Тариф на водоотведение</v>
      </c>
      <c r="G321" s="66" t="str">
        <f>INDEX(PT_DIFFERENTIATION_NTAR,MATCH(B321,PT_DIFFERENTIATION_NTAR_ID,0))</f>
        <v/>
      </c>
      <c r="H321" s="67"/>
      <c r="I321" s="68"/>
      <c r="J321" s="69"/>
      <c r="K321" s="81"/>
      <c r="L321" s="67" t="s">
        <v>22</v>
      </c>
      <c r="M321" s="82"/>
      <c r="N321" s="46"/>
      <c r="O321" s="86"/>
      <c r="P321" s="86"/>
      <c r="AH321" s="40">
        <v>0</v>
      </c>
    </row>
    <row r="322" spans="1:34" s="40" customFormat="1" ht="18.75" hidden="1" customHeight="1">
      <c r="A322" s="89"/>
      <c r="B322" s="89"/>
      <c r="C322" s="84" t="s">
        <v>35</v>
      </c>
      <c r="D322" s="74"/>
      <c r="E322" s="64"/>
      <c r="F322" s="72"/>
      <c r="G322" s="66"/>
      <c r="H322" s="71"/>
      <c r="I322" s="24" t="s">
        <v>23</v>
      </c>
      <c r="J322" s="25"/>
      <c r="K322" s="71"/>
      <c r="L322" s="26"/>
      <c r="M322" s="82"/>
      <c r="N322" s="46"/>
      <c r="O322" s="86"/>
      <c r="P322" s="86"/>
      <c r="AH322" s="40">
        <v>0</v>
      </c>
    </row>
    <row r="323" spans="1:34" s="40" customFormat="1" ht="0.75" hidden="1" customHeight="1">
      <c r="A323" s="89"/>
      <c r="B323" s="89"/>
      <c r="C323" s="84" t="s">
        <v>75</v>
      </c>
      <c r="D323" s="74"/>
      <c r="E323" s="64"/>
      <c r="F323" s="72"/>
      <c r="G323" s="73"/>
      <c r="H323" s="71"/>
      <c r="I323" s="24"/>
      <c r="J323" s="25"/>
      <c r="K323" s="71"/>
      <c r="L323" s="26"/>
      <c r="M323" s="82"/>
      <c r="N323" s="46"/>
      <c r="O323" s="86"/>
      <c r="P323" s="86"/>
      <c r="AH323" s="40">
        <v>0</v>
      </c>
    </row>
    <row r="324" spans="1:34" s="40" customFormat="1" ht="18.75" hidden="1" customHeight="1">
      <c r="A324" s="89" t="s">
        <v>71</v>
      </c>
      <c r="B324" s="89" t="s">
        <v>72</v>
      </c>
      <c r="C324" s="84"/>
      <c r="D324" s="74"/>
      <c r="E324" s="64"/>
      <c r="F324" s="72" t="str">
        <f>INDEX(PT_DIFFERENTIATION_VTAR,MATCH(A324,PT_DIFFERENTIATION_VTAR_ID,0))</f>
        <v>Тариф на транспортировку сточных вод</v>
      </c>
      <c r="G324" s="66" t="str">
        <f>INDEX(PT_DIFFERENTIATION_NTAR,MATCH(B324,PT_DIFFERENTIATION_NTAR_ID,0))</f>
        <v/>
      </c>
      <c r="H324" s="67"/>
      <c r="I324" s="68"/>
      <c r="J324" s="69"/>
      <c r="K324" s="81"/>
      <c r="L324" s="67" t="s">
        <v>22</v>
      </c>
      <c r="M324" s="82"/>
      <c r="N324" s="46"/>
      <c r="O324" s="86"/>
      <c r="P324" s="86"/>
      <c r="AH324" s="40">
        <v>0</v>
      </c>
    </row>
    <row r="325" spans="1:34" s="40" customFormat="1" ht="18.75" hidden="1" customHeight="1">
      <c r="A325" s="89"/>
      <c r="B325" s="89"/>
      <c r="C325" s="84" t="s">
        <v>35</v>
      </c>
      <c r="D325" s="74"/>
      <c r="E325" s="64"/>
      <c r="F325" s="72"/>
      <c r="G325" s="66"/>
      <c r="H325" s="71"/>
      <c r="I325" s="24" t="s">
        <v>23</v>
      </c>
      <c r="J325" s="25"/>
      <c r="K325" s="71"/>
      <c r="L325" s="26"/>
      <c r="M325" s="82"/>
      <c r="N325" s="46"/>
      <c r="O325" s="86"/>
      <c r="P325" s="86"/>
      <c r="AH325" s="40">
        <v>0</v>
      </c>
    </row>
    <row r="326" spans="1:34" s="40" customFormat="1" ht="0.75" hidden="1" customHeight="1">
      <c r="A326" s="89"/>
      <c r="B326" s="89"/>
      <c r="C326" s="84" t="s">
        <v>75</v>
      </c>
      <c r="D326" s="74"/>
      <c r="E326" s="64"/>
      <c r="F326" s="72"/>
      <c r="G326" s="73"/>
      <c r="H326" s="71"/>
      <c r="I326" s="24"/>
      <c r="J326" s="25"/>
      <c r="K326" s="71"/>
      <c r="L326" s="26"/>
      <c r="M326" s="82"/>
      <c r="N326" s="46"/>
      <c r="O326" s="86"/>
      <c r="P326" s="86"/>
      <c r="AH326" s="40">
        <v>0</v>
      </c>
    </row>
    <row r="327" spans="1:34" s="40" customFormat="1" ht="18.75" hidden="1" customHeight="1">
      <c r="A327" s="89" t="s">
        <v>73</v>
      </c>
      <c r="B327" s="89" t="s">
        <v>74</v>
      </c>
      <c r="C327" s="84"/>
      <c r="D327" s="74"/>
      <c r="E327" s="64"/>
      <c r="F327" s="72" t="str">
        <f>INDEX(PT_DIFFERENTIATION_VTAR,MATCH(A327,PT_DIFFERENTIATION_VTAR_ID,0))</f>
        <v>Тариф на подключение (технологическое присоединение) к централизованной системе водоотведения</v>
      </c>
      <c r="G327" s="66" t="str">
        <f>INDEX(PT_DIFFERENTIATION_NTAR,MATCH(B327,PT_DIFFERENTIATION_NTAR_ID,0))</f>
        <v/>
      </c>
      <c r="H327" s="67"/>
      <c r="I327" s="68"/>
      <c r="J327" s="69"/>
      <c r="K327" s="81"/>
      <c r="L327" s="67" t="s">
        <v>22</v>
      </c>
      <c r="M327" s="82"/>
      <c r="N327" s="46"/>
      <c r="O327" s="86"/>
      <c r="P327" s="86"/>
      <c r="AH327" s="40">
        <v>0</v>
      </c>
    </row>
    <row r="328" spans="1:34" s="40" customFormat="1" ht="18.75" hidden="1" customHeight="1">
      <c r="A328" s="89"/>
      <c r="B328" s="89"/>
      <c r="C328" s="84" t="s">
        <v>35</v>
      </c>
      <c r="D328" s="74"/>
      <c r="E328" s="64"/>
      <c r="F328" s="72"/>
      <c r="G328" s="66"/>
      <c r="H328" s="71"/>
      <c r="I328" s="24" t="s">
        <v>23</v>
      </c>
      <c r="J328" s="25"/>
      <c r="K328" s="71"/>
      <c r="L328" s="26"/>
      <c r="M328" s="82"/>
      <c r="N328" s="46"/>
      <c r="O328" s="86"/>
      <c r="P328" s="86"/>
      <c r="AH328" s="40">
        <v>0</v>
      </c>
    </row>
    <row r="329" spans="1:34" s="40" customFormat="1" ht="1.1499999999999999" customHeight="1">
      <c r="A329" s="89"/>
      <c r="B329" s="89"/>
      <c r="C329" s="84" t="s">
        <v>75</v>
      </c>
      <c r="D329" s="74"/>
      <c r="E329" s="64"/>
      <c r="F329" s="72"/>
      <c r="G329" s="73"/>
      <c r="H329" s="71"/>
      <c r="I329" s="24"/>
      <c r="J329" s="25"/>
      <c r="K329" s="71"/>
      <c r="L329" s="26"/>
      <c r="M329" s="82"/>
      <c r="N329" s="46"/>
      <c r="O329" s="86"/>
      <c r="P329" s="86"/>
      <c r="AH329" s="40">
        <v>1</v>
      </c>
    </row>
    <row r="330" spans="1:34" s="89" customFormat="1" ht="3" customHeight="1">
      <c r="E330" s="93"/>
      <c r="F330" s="93"/>
      <c r="G330" s="93"/>
      <c r="H330" s="93"/>
      <c r="I330" s="93"/>
      <c r="J330" s="93"/>
      <c r="K330" s="93"/>
      <c r="L330" s="93"/>
      <c r="M330" s="93"/>
      <c r="O330" s="94"/>
      <c r="P330" s="94"/>
      <c r="AH330" s="89">
        <v>3</v>
      </c>
    </row>
    <row r="331" spans="1:34" ht="26.25" customHeight="1">
      <c r="E331" s="95"/>
      <c r="F331" s="39"/>
      <c r="G331" s="39"/>
      <c r="H331" s="39"/>
      <c r="I331" s="39"/>
      <c r="J331" s="39"/>
      <c r="K331" s="39"/>
      <c r="L331" s="39"/>
      <c r="M331" s="39"/>
      <c r="AH331" s="40">
        <v>25</v>
      </c>
    </row>
    <row r="332" spans="1:34" ht="14.25" hidden="1" customHeight="1">
      <c r="A332" s="83" t="s">
        <v>76</v>
      </c>
      <c r="B332" s="83">
        <v>0</v>
      </c>
      <c r="C332" s="84">
        <v>0</v>
      </c>
      <c r="D332" s="37">
        <v>3</v>
      </c>
      <c r="E332" s="40">
        <v>6</v>
      </c>
      <c r="F332" s="40">
        <v>46</v>
      </c>
      <c r="G332" s="40">
        <v>35</v>
      </c>
      <c r="H332" s="40">
        <v>3</v>
      </c>
      <c r="I332" s="40">
        <v>11</v>
      </c>
      <c r="J332" s="40">
        <v>11</v>
      </c>
      <c r="K332" s="40">
        <v>35</v>
      </c>
      <c r="L332" s="40">
        <v>35</v>
      </c>
      <c r="M332" s="40">
        <v>84</v>
      </c>
      <c r="N332" s="40">
        <v>10</v>
      </c>
      <c r="O332" s="86">
        <v>10</v>
      </c>
      <c r="P332" s="86">
        <v>10</v>
      </c>
      <c r="Q332" s="40">
        <v>10</v>
      </c>
      <c r="R332" s="40">
        <v>10</v>
      </c>
      <c r="S332" s="40">
        <v>10</v>
      </c>
      <c r="T332" s="40">
        <v>10</v>
      </c>
      <c r="U332" s="40">
        <v>10</v>
      </c>
      <c r="V332" s="40">
        <v>10</v>
      </c>
      <c r="W332" s="40">
        <v>10</v>
      </c>
      <c r="X332" s="40">
        <v>10</v>
      </c>
      <c r="Y332" s="40">
        <v>10</v>
      </c>
      <c r="Z332" s="40">
        <v>10</v>
      </c>
      <c r="AA332" s="40">
        <v>10</v>
      </c>
      <c r="AB332" s="40">
        <v>10</v>
      </c>
      <c r="AC332" s="40">
        <v>10</v>
      </c>
      <c r="AD332" s="40">
        <v>10</v>
      </c>
      <c r="AE332" s="40">
        <v>10</v>
      </c>
      <c r="AF332" s="40">
        <v>10</v>
      </c>
      <c r="AG332" s="40">
        <v>10</v>
      </c>
      <c r="AH332" s="40">
        <v>14</v>
      </c>
    </row>
  </sheetData>
  <mergeCells count="428">
    <mergeCell ref="D327:D329"/>
    <mergeCell ref="E327:E329"/>
    <mergeCell ref="F327:F329"/>
    <mergeCell ref="G327:G328"/>
    <mergeCell ref="F331:M331"/>
    <mergeCell ref="D321:D323"/>
    <mergeCell ref="E321:E323"/>
    <mergeCell ref="F321:F323"/>
    <mergeCell ref="G321:G322"/>
    <mergeCell ref="D324:D326"/>
    <mergeCell ref="E324:E326"/>
    <mergeCell ref="F324:F326"/>
    <mergeCell ref="G324:G325"/>
    <mergeCell ref="D315:D317"/>
    <mergeCell ref="E315:E317"/>
    <mergeCell ref="F315:F317"/>
    <mergeCell ref="G315:G316"/>
    <mergeCell ref="D318:D320"/>
    <mergeCell ref="E318:E320"/>
    <mergeCell ref="F318:F320"/>
    <mergeCell ref="G318:G319"/>
    <mergeCell ref="D309:D311"/>
    <mergeCell ref="E309:E311"/>
    <mergeCell ref="F309:F311"/>
    <mergeCell ref="G309:G310"/>
    <mergeCell ref="D312:D314"/>
    <mergeCell ref="E312:E314"/>
    <mergeCell ref="F312:F314"/>
    <mergeCell ref="G312:G313"/>
    <mergeCell ref="D303:D305"/>
    <mergeCell ref="E303:E305"/>
    <mergeCell ref="F303:F305"/>
    <mergeCell ref="G303:G304"/>
    <mergeCell ref="D306:D308"/>
    <mergeCell ref="E306:E308"/>
    <mergeCell ref="F306:F308"/>
    <mergeCell ref="G306:G307"/>
    <mergeCell ref="D297:D299"/>
    <mergeCell ref="E297:E299"/>
    <mergeCell ref="F297:F299"/>
    <mergeCell ref="G297:G298"/>
    <mergeCell ref="D300:D302"/>
    <mergeCell ref="E300:E302"/>
    <mergeCell ref="F300:F302"/>
    <mergeCell ref="G300:G301"/>
    <mergeCell ref="D291:D293"/>
    <mergeCell ref="E291:E293"/>
    <mergeCell ref="F291:F293"/>
    <mergeCell ref="G291:G292"/>
    <mergeCell ref="D294:D296"/>
    <mergeCell ref="E294:E296"/>
    <mergeCell ref="F294:F296"/>
    <mergeCell ref="G294:G295"/>
    <mergeCell ref="D285:D287"/>
    <mergeCell ref="E285:E287"/>
    <mergeCell ref="F285:F287"/>
    <mergeCell ref="G285:G286"/>
    <mergeCell ref="D288:D290"/>
    <mergeCell ref="E288:E290"/>
    <mergeCell ref="F288:F290"/>
    <mergeCell ref="G288:G289"/>
    <mergeCell ref="D279:D281"/>
    <mergeCell ref="E279:E281"/>
    <mergeCell ref="F279:F281"/>
    <mergeCell ref="G279:G280"/>
    <mergeCell ref="D282:D284"/>
    <mergeCell ref="E282:E284"/>
    <mergeCell ref="F282:F284"/>
    <mergeCell ref="G282:G283"/>
    <mergeCell ref="M270:M273"/>
    <mergeCell ref="D273:D275"/>
    <mergeCell ref="E273:E275"/>
    <mergeCell ref="F273:F275"/>
    <mergeCell ref="G273:G274"/>
    <mergeCell ref="D276:D278"/>
    <mergeCell ref="E276:E278"/>
    <mergeCell ref="F276:F278"/>
    <mergeCell ref="G276:G277"/>
    <mergeCell ref="D266:D268"/>
    <mergeCell ref="E266:E268"/>
    <mergeCell ref="F266:F268"/>
    <mergeCell ref="G266:G267"/>
    <mergeCell ref="F269:L269"/>
    <mergeCell ref="D270:D272"/>
    <mergeCell ref="E270:E272"/>
    <mergeCell ref="F270:F272"/>
    <mergeCell ref="G270:G271"/>
    <mergeCell ref="D260:D262"/>
    <mergeCell ref="E260:E262"/>
    <mergeCell ref="F260:F262"/>
    <mergeCell ref="G260:G261"/>
    <mergeCell ref="D263:D265"/>
    <mergeCell ref="E263:E265"/>
    <mergeCell ref="F263:F265"/>
    <mergeCell ref="G263:G264"/>
    <mergeCell ref="E254:E256"/>
    <mergeCell ref="F254:F256"/>
    <mergeCell ref="G254:G255"/>
    <mergeCell ref="D257:D259"/>
    <mergeCell ref="E257:E259"/>
    <mergeCell ref="F257:F259"/>
    <mergeCell ref="G257:G258"/>
    <mergeCell ref="E248:E250"/>
    <mergeCell ref="F248:F250"/>
    <mergeCell ref="G248:G249"/>
    <mergeCell ref="D251:D253"/>
    <mergeCell ref="E251:E253"/>
    <mergeCell ref="F251:F253"/>
    <mergeCell ref="G251:G252"/>
    <mergeCell ref="E242:E244"/>
    <mergeCell ref="F242:F244"/>
    <mergeCell ref="G242:G243"/>
    <mergeCell ref="D245:D247"/>
    <mergeCell ref="E245:E247"/>
    <mergeCell ref="F245:F247"/>
    <mergeCell ref="G245:G246"/>
    <mergeCell ref="E236:E238"/>
    <mergeCell ref="F236:F238"/>
    <mergeCell ref="G236:G237"/>
    <mergeCell ref="D239:D241"/>
    <mergeCell ref="E239:E241"/>
    <mergeCell ref="F239:F241"/>
    <mergeCell ref="G239:G240"/>
    <mergeCell ref="E230:E232"/>
    <mergeCell ref="F230:F232"/>
    <mergeCell ref="G230:G231"/>
    <mergeCell ref="D233:D235"/>
    <mergeCell ref="E233:E235"/>
    <mergeCell ref="F233:F235"/>
    <mergeCell ref="G233:G234"/>
    <mergeCell ref="E224:E226"/>
    <mergeCell ref="F224:F226"/>
    <mergeCell ref="G224:G225"/>
    <mergeCell ref="D227:D229"/>
    <mergeCell ref="E227:E229"/>
    <mergeCell ref="F227:F229"/>
    <mergeCell ref="G227:G228"/>
    <mergeCell ref="E218:E220"/>
    <mergeCell ref="F218:F220"/>
    <mergeCell ref="G218:G219"/>
    <mergeCell ref="D221:D223"/>
    <mergeCell ref="E221:E223"/>
    <mergeCell ref="F221:F223"/>
    <mergeCell ref="G221:G222"/>
    <mergeCell ref="M209:M212"/>
    <mergeCell ref="D212:D214"/>
    <mergeCell ref="E212:E214"/>
    <mergeCell ref="F212:F214"/>
    <mergeCell ref="G212:G213"/>
    <mergeCell ref="D215:D217"/>
    <mergeCell ref="E215:E217"/>
    <mergeCell ref="F215:F217"/>
    <mergeCell ref="G215:G216"/>
    <mergeCell ref="E205:E207"/>
    <mergeCell ref="F205:F207"/>
    <mergeCell ref="G205:G206"/>
    <mergeCell ref="F208:L208"/>
    <mergeCell ref="D209:D211"/>
    <mergeCell ref="E209:E211"/>
    <mergeCell ref="F209:F211"/>
    <mergeCell ref="G209:G210"/>
    <mergeCell ref="D199:D201"/>
    <mergeCell ref="E199:E201"/>
    <mergeCell ref="F199:F201"/>
    <mergeCell ref="G199:G200"/>
    <mergeCell ref="D202:D204"/>
    <mergeCell ref="E202:E204"/>
    <mergeCell ref="F202:F204"/>
    <mergeCell ref="G202:G203"/>
    <mergeCell ref="E193:E195"/>
    <mergeCell ref="F193:F195"/>
    <mergeCell ref="G193:G194"/>
    <mergeCell ref="D196:D198"/>
    <mergeCell ref="E196:E198"/>
    <mergeCell ref="F196:F198"/>
    <mergeCell ref="G196:G197"/>
    <mergeCell ref="E187:E189"/>
    <mergeCell ref="F187:F189"/>
    <mergeCell ref="G187:G188"/>
    <mergeCell ref="D190:D192"/>
    <mergeCell ref="E190:E192"/>
    <mergeCell ref="F190:F192"/>
    <mergeCell ref="G190:G191"/>
    <mergeCell ref="E181:E183"/>
    <mergeCell ref="F181:F183"/>
    <mergeCell ref="G181:G182"/>
    <mergeCell ref="D184:D186"/>
    <mergeCell ref="E184:E186"/>
    <mergeCell ref="F184:F186"/>
    <mergeCell ref="G184:G185"/>
    <mergeCell ref="E175:E177"/>
    <mergeCell ref="F175:F177"/>
    <mergeCell ref="G175:G176"/>
    <mergeCell ref="D178:D180"/>
    <mergeCell ref="E178:E180"/>
    <mergeCell ref="F178:F180"/>
    <mergeCell ref="G178:G179"/>
    <mergeCell ref="E169:E171"/>
    <mergeCell ref="F169:F171"/>
    <mergeCell ref="G169:G170"/>
    <mergeCell ref="D172:D174"/>
    <mergeCell ref="E172:E174"/>
    <mergeCell ref="F172:F174"/>
    <mergeCell ref="G172:G173"/>
    <mergeCell ref="E163:E165"/>
    <mergeCell ref="F163:F165"/>
    <mergeCell ref="G163:G164"/>
    <mergeCell ref="D166:D168"/>
    <mergeCell ref="E166:E168"/>
    <mergeCell ref="F166:F168"/>
    <mergeCell ref="G166:G167"/>
    <mergeCell ref="E157:E159"/>
    <mergeCell ref="F157:F159"/>
    <mergeCell ref="G157:G158"/>
    <mergeCell ref="D160:D162"/>
    <mergeCell ref="E160:E162"/>
    <mergeCell ref="F160:F162"/>
    <mergeCell ref="G160:G161"/>
    <mergeCell ref="M148:M151"/>
    <mergeCell ref="D151:D153"/>
    <mergeCell ref="E151:E153"/>
    <mergeCell ref="F151:F153"/>
    <mergeCell ref="G151:G152"/>
    <mergeCell ref="D154:D156"/>
    <mergeCell ref="E154:E156"/>
    <mergeCell ref="F154:F156"/>
    <mergeCell ref="G154:G155"/>
    <mergeCell ref="E144:E146"/>
    <mergeCell ref="F144:F146"/>
    <mergeCell ref="G144:G145"/>
    <mergeCell ref="F147:L147"/>
    <mergeCell ref="D148:D150"/>
    <mergeCell ref="E148:E150"/>
    <mergeCell ref="F148:F150"/>
    <mergeCell ref="G148:G149"/>
    <mergeCell ref="D138:D140"/>
    <mergeCell ref="E138:E140"/>
    <mergeCell ref="F138:F140"/>
    <mergeCell ref="G138:G139"/>
    <mergeCell ref="D141:D143"/>
    <mergeCell ref="E141:E143"/>
    <mergeCell ref="F141:F143"/>
    <mergeCell ref="G141:G142"/>
    <mergeCell ref="E132:E134"/>
    <mergeCell ref="F132:F134"/>
    <mergeCell ref="G132:G133"/>
    <mergeCell ref="D135:D137"/>
    <mergeCell ref="E135:E137"/>
    <mergeCell ref="F135:F137"/>
    <mergeCell ref="G135:G136"/>
    <mergeCell ref="E126:E128"/>
    <mergeCell ref="F126:F128"/>
    <mergeCell ref="G126:G127"/>
    <mergeCell ref="D129:D131"/>
    <mergeCell ref="E129:E131"/>
    <mergeCell ref="F129:F131"/>
    <mergeCell ref="G129:G130"/>
    <mergeCell ref="E120:E122"/>
    <mergeCell ref="F120:F122"/>
    <mergeCell ref="G120:G121"/>
    <mergeCell ref="D123:D125"/>
    <mergeCell ref="E123:E125"/>
    <mergeCell ref="F123:F125"/>
    <mergeCell ref="G123:G124"/>
    <mergeCell ref="E114:E116"/>
    <mergeCell ref="F114:F116"/>
    <mergeCell ref="G114:G115"/>
    <mergeCell ref="D117:D119"/>
    <mergeCell ref="E117:E119"/>
    <mergeCell ref="F117:F119"/>
    <mergeCell ref="G117:G118"/>
    <mergeCell ref="E108:E110"/>
    <mergeCell ref="F108:F110"/>
    <mergeCell ref="G108:G109"/>
    <mergeCell ref="D111:D113"/>
    <mergeCell ref="E111:E113"/>
    <mergeCell ref="F111:F113"/>
    <mergeCell ref="G111:G112"/>
    <mergeCell ref="E102:E104"/>
    <mergeCell ref="F102:F104"/>
    <mergeCell ref="G102:G103"/>
    <mergeCell ref="D105:D107"/>
    <mergeCell ref="E105:E107"/>
    <mergeCell ref="F105:F107"/>
    <mergeCell ref="G105:G106"/>
    <mergeCell ref="E96:E98"/>
    <mergeCell ref="F96:F98"/>
    <mergeCell ref="G96:G97"/>
    <mergeCell ref="D99:D101"/>
    <mergeCell ref="E99:E101"/>
    <mergeCell ref="F99:F101"/>
    <mergeCell ref="G99:G100"/>
    <mergeCell ref="M87:M90"/>
    <mergeCell ref="D90:D92"/>
    <mergeCell ref="E90:E92"/>
    <mergeCell ref="F90:F92"/>
    <mergeCell ref="G90:G91"/>
    <mergeCell ref="D93:D95"/>
    <mergeCell ref="E93:E95"/>
    <mergeCell ref="F93:F95"/>
    <mergeCell ref="G93:G94"/>
    <mergeCell ref="F84:L84"/>
    <mergeCell ref="H85:I85"/>
    <mergeCell ref="F86:L86"/>
    <mergeCell ref="D87:D89"/>
    <mergeCell ref="E87:E89"/>
    <mergeCell ref="F87:F89"/>
    <mergeCell ref="G87:G88"/>
    <mergeCell ref="D78:D80"/>
    <mergeCell ref="E78:E80"/>
    <mergeCell ref="F78:F80"/>
    <mergeCell ref="G78:G79"/>
    <mergeCell ref="D81:D83"/>
    <mergeCell ref="E81:E83"/>
    <mergeCell ref="F81:F83"/>
    <mergeCell ref="G81:G82"/>
    <mergeCell ref="D72:D74"/>
    <mergeCell ref="E72:E74"/>
    <mergeCell ref="F72:F74"/>
    <mergeCell ref="G72:G73"/>
    <mergeCell ref="D75:D77"/>
    <mergeCell ref="E75:E77"/>
    <mergeCell ref="F75:F77"/>
    <mergeCell ref="G75:G76"/>
    <mergeCell ref="E63:E65"/>
    <mergeCell ref="F63:F65"/>
    <mergeCell ref="G63:G64"/>
    <mergeCell ref="D66:D68"/>
    <mergeCell ref="E66:E68"/>
    <mergeCell ref="F66:F68"/>
    <mergeCell ref="G66:G67"/>
    <mergeCell ref="E57:E59"/>
    <mergeCell ref="F57:F59"/>
    <mergeCell ref="G57:G58"/>
    <mergeCell ref="D60:D62"/>
    <mergeCell ref="E60:E62"/>
    <mergeCell ref="F60:F62"/>
    <mergeCell ref="G60:G61"/>
    <mergeCell ref="E51:E53"/>
    <mergeCell ref="F51:F53"/>
    <mergeCell ref="G51:G52"/>
    <mergeCell ref="D54:D56"/>
    <mergeCell ref="E54:E56"/>
    <mergeCell ref="F54:F56"/>
    <mergeCell ref="G54:G55"/>
    <mergeCell ref="E45:E47"/>
    <mergeCell ref="F45:F47"/>
    <mergeCell ref="G45:G46"/>
    <mergeCell ref="D48:D50"/>
    <mergeCell ref="E48:E50"/>
    <mergeCell ref="F48:F50"/>
    <mergeCell ref="G48:G49"/>
    <mergeCell ref="E39:E41"/>
    <mergeCell ref="F39:F41"/>
    <mergeCell ref="G39:G40"/>
    <mergeCell ref="D42:D44"/>
    <mergeCell ref="E42:E44"/>
    <mergeCell ref="F42:F44"/>
    <mergeCell ref="G42:G43"/>
    <mergeCell ref="E33:E35"/>
    <mergeCell ref="F33:F35"/>
    <mergeCell ref="G33:G34"/>
    <mergeCell ref="D36:D38"/>
    <mergeCell ref="E36:E38"/>
    <mergeCell ref="F36:F38"/>
    <mergeCell ref="G36:G37"/>
    <mergeCell ref="M24:M83"/>
    <mergeCell ref="D27:D29"/>
    <mergeCell ref="E27:E29"/>
    <mergeCell ref="F27:F29"/>
    <mergeCell ref="G27:G28"/>
    <mergeCell ref="D30:D32"/>
    <mergeCell ref="E30:E32"/>
    <mergeCell ref="F30:F32"/>
    <mergeCell ref="G30:G31"/>
    <mergeCell ref="D33:D35"/>
    <mergeCell ref="L20:L21"/>
    <mergeCell ref="H21:I21"/>
    <mergeCell ref="H22:I22"/>
    <mergeCell ref="F23:L23"/>
    <mergeCell ref="D24:D26"/>
    <mergeCell ref="E24:E26"/>
    <mergeCell ref="F24:F26"/>
    <mergeCell ref="G24:G25"/>
    <mergeCell ref="E14:L14"/>
    <mergeCell ref="G16:L16"/>
    <mergeCell ref="G17:L17"/>
    <mergeCell ref="E19:L19"/>
    <mergeCell ref="M19:M21"/>
    <mergeCell ref="E20:E21"/>
    <mergeCell ref="F20:F21"/>
    <mergeCell ref="G20:G21"/>
    <mergeCell ref="H20:J20"/>
    <mergeCell ref="K20:K21"/>
    <mergeCell ref="G2:G3"/>
    <mergeCell ref="G5:G6"/>
    <mergeCell ref="D254:D256"/>
    <mergeCell ref="D248:D250"/>
    <mergeCell ref="D242:D244"/>
    <mergeCell ref="D236:D238"/>
    <mergeCell ref="D230:D232"/>
    <mergeCell ref="D224:D226"/>
    <mergeCell ref="D218:D220"/>
    <mergeCell ref="D205:D207"/>
    <mergeCell ref="D193:D195"/>
    <mergeCell ref="D187:D189"/>
    <mergeCell ref="D181:D183"/>
    <mergeCell ref="D175:D177"/>
    <mergeCell ref="D169:D171"/>
    <mergeCell ref="D163:D165"/>
    <mergeCell ref="D157:D159"/>
    <mergeCell ref="D144:D146"/>
    <mergeCell ref="D132:D134"/>
    <mergeCell ref="D126:D128"/>
    <mergeCell ref="D120:D122"/>
    <mergeCell ref="D114:D116"/>
    <mergeCell ref="D108:D110"/>
    <mergeCell ref="D102:D104"/>
    <mergeCell ref="D96:D98"/>
    <mergeCell ref="D69:D71"/>
    <mergeCell ref="E69:E71"/>
    <mergeCell ref="F69:F71"/>
    <mergeCell ref="G69:G70"/>
    <mergeCell ref="D63:D65"/>
    <mergeCell ref="D57:D59"/>
    <mergeCell ref="D51:D53"/>
    <mergeCell ref="D45:D47"/>
    <mergeCell ref="D39:D41"/>
  </mergeCells>
  <dataValidations count="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J10 I39:J39 I24:J24 I27:J27 I30:J30 I33:J33 I36:J36 I42:J42 I45:J45 I51:J51 I54:J54 I57:J57 I60:J60 I63:J63 I66:J66 I69:J69 I72:J72 I75:J75 I78:J78 I209:J209 I212:J212 I215:J215 I218:J218 I221:J221 I224:J224 I227:J227 I230:J230 I236:J236 I239:J239 I242:J242 I245:J245 I248:J248 I251:J251 I254:J254 I257:J257 I260:J260 I8:J8 I81:J81 I144:J144 I90:J90 I93:J93 I96:J96 I99:J99 I102:J102 I105:J105 I108:J108 I114:J114 I117:J117 I120:J120 I123:J123 I126:J126 I129:J129 I132:J132 I135:J135 I138:J138 I141:J141 I148:J148 I87:J87 I151:J151 I154:J154 I157:J157 I160:J160 I163:J163 I166:J166 I169:J169 I175:J175 I178:J178 I181:J181 I184:J184 I187:J187 I193:J193 I196:J196 I199:J199 I202:J202 I205:J205 I190:J190 I263:J263 I266:J266 I270:J270 I273:J273 I276:J276 I279:J279 I282:J282 I285:J285 I288:J288 I291:J291 I297:J297 I300:J300 I303:J303 I306:J306 I309:J309 I312:J312 I315:J315 I318:J318 I321:J321 I324:J324 I327:J327 I2:J2 I5:J5 I48:J48 I111:J111 I172:J172 I233:J233 I294:J294" xr:uid="{010CF413-169A-444B-98B3-B2163A2E86B0}"/>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sqref="L85" xr:uid="{59FAC515-38A9-4E11-B9AC-91C53D0CA182}">
      <formula1>900</formula1>
    </dataValidation>
    <dataValidation type="textLength" operator="lessThanOrEqual" allowBlank="1" showInputMessage="1" showErrorMessage="1" errorTitle="Ошибка" error="Допускается ввод не более 900 символов!" sqref="M148:M149 M209:M210 M23 M87:M88 M270:M271" xr:uid="{830D72BB-7E0B-4DFB-9701-4E4D0E2A8245}">
      <formula1>900</formula1>
    </dataValidation>
    <dataValidation type="decimal" allowBlank="1" showErrorMessage="1" errorTitle="Ошибка" error="Допускается ввод только действительных чисел!" sqref="K209 K212 K215 K218 K221 K224 K227 K230 K236 K239 K242 K245 K248 K251 K254 K257 K260 K263 K10 K87 K141 K138 K135 K132 K129 K126 K123 K120 K117 K114 K108 K105 K102 K99 K96 K93 K90 K148 K144 K151 K154 K157 K160 K163 K166 K169 K175 K178 K181 K184 K187 K193 K196 K199 K202 K205 K190 K266 K270 K273 K276 K279 K282 K285 K288 K291 K297 K300 K303 K306 K309 K312 K315 K318 K321 K324 K327 K5 K111 K172 K233 K294" xr:uid="{A082417E-16D8-4552-9716-CA68E82F1256}">
      <formula1>-9.99999999999999E+23</formula1>
      <formula2>9.99999999999999E+23</formula2>
    </dataValidation>
  </dataValidations>
  <hyperlinks>
    <hyperlink ref="L85" r:id="rId1" tooltip="https://portal.eias.ru/Portal/DownloadPage.aspx?type=12&amp;guid=3afc81d8-2575-4741-9d5e-bfe3a2b575d4" display="https://portal.eias.ru/Portal/DownloadPage.aspx?type=12&amp;guid=3afc81d8-2575-4741-9d5e-bfe3a2b575d4" xr:uid="{174F4FB8-F900-4839-8772-E0E20A057C8E}"/>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059C5-3F94-4EEB-A43A-094BAA2BA43A}">
  <dimension ref="A1:AS65"/>
  <sheetViews>
    <sheetView tabSelected="1" topLeftCell="Q25" workbookViewId="0">
      <selection activeCell="C41" sqref="C41"/>
    </sheetView>
  </sheetViews>
  <sheetFormatPr defaultColWidth="10.5703125" defaultRowHeight="15"/>
  <cols>
    <col min="1" max="1" width="10.5703125" style="96" hidden="1" customWidth="1"/>
    <col min="2" max="2" width="11" style="96" hidden="1" customWidth="1"/>
    <col min="3" max="3" width="10.5703125" style="96" hidden="1" customWidth="1"/>
    <col min="4" max="4" width="11.85546875" style="96" hidden="1" customWidth="1"/>
    <col min="5" max="5" width="10" style="96" hidden="1" customWidth="1"/>
    <col min="6" max="6" width="8.7109375" style="96" hidden="1" customWidth="1"/>
    <col min="7" max="7" width="7.5703125" style="96" hidden="1" customWidth="1"/>
    <col min="8" max="8" width="11.42578125" style="96" hidden="1" customWidth="1"/>
    <col min="9" max="9" width="12" style="96" hidden="1" customWidth="1"/>
    <col min="10" max="10" width="9.85546875" style="96" hidden="1" customWidth="1"/>
    <col min="11" max="11" width="11.42578125" style="96" hidden="1" customWidth="1"/>
    <col min="12" max="12" width="19.140625" style="97" hidden="1" customWidth="1"/>
    <col min="13" max="14" width="12.28515625" style="98" hidden="1" customWidth="1"/>
    <col min="15" max="15" width="23.42578125" style="98" hidden="1" customWidth="1"/>
    <col min="16" max="16" width="3" style="99" hidden="1" customWidth="1"/>
    <col min="17" max="17" width="1.5703125" style="37" customWidth="1"/>
    <col min="18" max="18" width="3.42578125" style="37" customWidth="1"/>
    <col min="19" max="19" width="12" style="100" customWidth="1"/>
    <col min="20" max="20" width="31" style="40" customWidth="1"/>
    <col min="21" max="21" width="0.140625" style="40" customWidth="1"/>
    <col min="22" max="22" width="24.7109375" style="40" hidden="1" customWidth="1"/>
    <col min="23" max="23" width="0.140625" style="40" hidden="1" customWidth="1"/>
    <col min="24" max="25" width="24.7109375" style="40" hidden="1" customWidth="1"/>
    <col min="26" max="26" width="11.7109375" style="40" hidden="1" customWidth="1"/>
    <col min="27" max="27" width="3.7109375" style="40" hidden="1" customWidth="1"/>
    <col min="28" max="28" width="11.7109375" style="40" hidden="1" customWidth="1"/>
    <col min="29" max="29" width="8.5703125" style="40" hidden="1" customWidth="1"/>
    <col min="30" max="30" width="24.7109375" style="40" customWidth="1"/>
    <col min="31" max="31" width="0.140625" style="40" customWidth="1"/>
    <col min="32" max="33" width="24" style="40" customWidth="1"/>
    <col min="34" max="34" width="11" style="40" customWidth="1"/>
    <col min="35" max="35" width="3.7109375" style="40" customWidth="1"/>
    <col min="36" max="36" width="11" style="40" customWidth="1"/>
    <col min="37" max="37" width="8.5703125" style="40" hidden="1" customWidth="1"/>
    <col min="38" max="38" width="4" style="40" customWidth="1"/>
    <col min="39" max="39" width="115" style="40" customWidth="1"/>
    <col min="40" max="44" width="10" style="85" customWidth="1"/>
    <col min="45" max="45" width="10.5703125" style="40"/>
    <col min="46" max="16384" width="10.5703125" style="92"/>
  </cols>
  <sheetData>
    <row r="1" spans="1:45" ht="22.5" hidden="1" customHeight="1">
      <c r="AS1" s="40" t="s">
        <v>31</v>
      </c>
    </row>
    <row r="2" spans="1:45" ht="21" hidden="1" customHeight="1">
      <c r="A2" s="101"/>
      <c r="B2" s="101"/>
      <c r="C2" s="101"/>
      <c r="D2" s="101"/>
      <c r="E2" s="102">
        <v>1</v>
      </c>
      <c r="F2" s="101"/>
      <c r="G2" s="101"/>
      <c r="H2" s="101"/>
      <c r="I2" s="101"/>
      <c r="J2" s="101"/>
      <c r="K2" s="101"/>
      <c r="L2" s="103"/>
      <c r="M2" s="104"/>
      <c r="N2" s="104"/>
      <c r="O2" s="104"/>
      <c r="Q2" s="89"/>
      <c r="R2" s="105"/>
      <c r="S2" s="106" t="e">
        <f>INDEX(PT_DIFFERENTIATION_NUM_NTAR,MATCH(A2,PT_DIFFERENTIATION_NTAR_ID,0))</f>
        <v>#N/A</v>
      </c>
      <c r="T2" s="80" t="s">
        <v>18</v>
      </c>
      <c r="U2" s="107"/>
      <c r="V2" s="108"/>
      <c r="W2" s="109"/>
      <c r="X2" s="109"/>
      <c r="Y2" s="109"/>
      <c r="Z2" s="109"/>
      <c r="AA2" s="109"/>
      <c r="AB2" s="109"/>
      <c r="AC2" s="110"/>
      <c r="AD2" s="108" t="e">
        <f>INDEX(PT_DIFFERENTIATION_NTAR,MATCH(A2,PT_DIFFERENTIATION_NTAR_ID,0))</f>
        <v>#N/A</v>
      </c>
      <c r="AE2" s="109"/>
      <c r="AF2" s="109"/>
      <c r="AG2" s="109"/>
      <c r="AH2" s="109"/>
      <c r="AI2" s="109"/>
      <c r="AJ2" s="109"/>
      <c r="AK2" s="109"/>
      <c r="AL2" s="110"/>
      <c r="AM2" s="111" t="s">
        <v>77</v>
      </c>
      <c r="AO2" s="86"/>
      <c r="AP2" s="86" t="str">
        <f t="shared" ref="AP2:AP15" si="0">IF(T2="","",T2)</f>
        <v>Наименование тарифа</v>
      </c>
      <c r="AQ2" s="86"/>
      <c r="AR2" s="86"/>
      <c r="AS2" s="40">
        <v>0</v>
      </c>
    </row>
    <row r="3" spans="1:45" ht="21" hidden="1" customHeight="1">
      <c r="A3" s="101"/>
      <c r="B3" s="101"/>
      <c r="C3" s="101"/>
      <c r="D3" s="101"/>
      <c r="E3" s="112"/>
      <c r="F3" s="102">
        <v>1</v>
      </c>
      <c r="G3" s="101"/>
      <c r="H3" s="101"/>
      <c r="I3" s="101"/>
      <c r="J3" s="101"/>
      <c r="K3" s="101"/>
      <c r="L3" s="103"/>
      <c r="M3" s="104"/>
      <c r="N3" s="104"/>
      <c r="O3" s="104"/>
      <c r="P3" s="113"/>
      <c r="Q3" s="114"/>
      <c r="R3" s="115"/>
      <c r="S3" s="106" t="e">
        <f>INDEX(PT_DIFFERENTIATION_NUM_TER,MATCH(B3,PT_DIFFERENTIATION_TER_ID,0))</f>
        <v>#N/A</v>
      </c>
      <c r="T3" s="116" t="s">
        <v>78</v>
      </c>
      <c r="U3" s="107"/>
      <c r="V3" s="108"/>
      <c r="W3" s="109"/>
      <c r="X3" s="109"/>
      <c r="Y3" s="109"/>
      <c r="Z3" s="109"/>
      <c r="AA3" s="109"/>
      <c r="AB3" s="109"/>
      <c r="AC3" s="110"/>
      <c r="AD3" s="108" t="e">
        <f>INDEX(PT_DIFFERENTIATION_TER,MATCH(B3,PT_DIFFERENTIATION_TER_ID,0))</f>
        <v>#N/A</v>
      </c>
      <c r="AE3" s="109"/>
      <c r="AF3" s="109"/>
      <c r="AG3" s="109"/>
      <c r="AH3" s="109"/>
      <c r="AI3" s="109"/>
      <c r="AJ3" s="109"/>
      <c r="AK3" s="109"/>
      <c r="AL3" s="110"/>
      <c r="AM3" s="111" t="s">
        <v>79</v>
      </c>
      <c r="AO3" s="86"/>
      <c r="AP3" s="86" t="str">
        <f t="shared" si="0"/>
        <v>Территория действия тарифа</v>
      </c>
      <c r="AQ3" s="86"/>
      <c r="AR3" s="86"/>
      <c r="AS3" s="40">
        <v>0</v>
      </c>
    </row>
    <row r="4" spans="1:45" ht="23.25" hidden="1" customHeight="1">
      <c r="A4" s="101"/>
      <c r="B4" s="101"/>
      <c r="C4" s="101"/>
      <c r="D4" s="101"/>
      <c r="E4" s="112"/>
      <c r="F4" s="112"/>
      <c r="G4" s="102">
        <v>1</v>
      </c>
      <c r="H4" s="101"/>
      <c r="I4" s="101"/>
      <c r="J4" s="101"/>
      <c r="K4" s="101"/>
      <c r="L4" s="103"/>
      <c r="M4" s="104"/>
      <c r="N4" s="104"/>
      <c r="O4" s="104"/>
      <c r="P4" s="117"/>
      <c r="Q4" s="114"/>
      <c r="R4" s="115"/>
      <c r="S4" s="106" t="e">
        <f>INDEX(PT_DIFFERENTIATION_NUM_CS,MATCH(C4,PT_DIFFERENTIATION_CS_ID,0))</f>
        <v>#N/A</v>
      </c>
      <c r="T4" s="118" t="s">
        <v>80</v>
      </c>
      <c r="U4" s="107"/>
      <c r="V4" s="108"/>
      <c r="W4" s="109"/>
      <c r="X4" s="109"/>
      <c r="Y4" s="109"/>
      <c r="Z4" s="109"/>
      <c r="AA4" s="109"/>
      <c r="AB4" s="109"/>
      <c r="AC4" s="110"/>
      <c r="AD4" s="108" t="e">
        <f>INDEX(PT_DIFFERENTIATION_CS,MATCH(C4,PT_DIFFERENTIATION_CS_ID,0))</f>
        <v>#N/A</v>
      </c>
      <c r="AE4" s="109"/>
      <c r="AF4" s="109"/>
      <c r="AG4" s="109"/>
      <c r="AH4" s="109"/>
      <c r="AI4" s="109"/>
      <c r="AJ4" s="109"/>
      <c r="AK4" s="109"/>
      <c r="AL4" s="110"/>
      <c r="AM4" s="111" t="s">
        <v>81</v>
      </c>
      <c r="AO4" s="86"/>
      <c r="AP4" s="86" t="str">
        <f t="shared" si="0"/>
        <v xml:space="preserve">Наименование системы теплоснабжения </v>
      </c>
      <c r="AQ4" s="86"/>
      <c r="AR4" s="86"/>
      <c r="AS4" s="40">
        <v>0</v>
      </c>
    </row>
    <row r="5" spans="1:45" ht="21" hidden="1" customHeight="1">
      <c r="A5" s="101"/>
      <c r="B5" s="101"/>
      <c r="C5" s="101"/>
      <c r="D5" s="101"/>
      <c r="E5" s="112"/>
      <c r="F5" s="112"/>
      <c r="G5" s="112"/>
      <c r="H5" s="102">
        <v>1</v>
      </c>
      <c r="I5" s="101"/>
      <c r="J5" s="101"/>
      <c r="K5" s="101"/>
      <c r="L5" s="103"/>
      <c r="M5" s="104"/>
      <c r="N5" s="104"/>
      <c r="O5" s="104"/>
      <c r="P5" s="117"/>
      <c r="Q5" s="114"/>
      <c r="R5" s="115"/>
      <c r="S5" s="106" t="e">
        <f>INDEX(PT_DIFFERENTIATION_NUM_IST_TE,MATCH(D5,PT_DIFFERENTIATION_IST_TE_ID,0))</f>
        <v>#N/A</v>
      </c>
      <c r="T5" s="119" t="s">
        <v>82</v>
      </c>
      <c r="U5" s="107"/>
      <c r="V5" s="108"/>
      <c r="W5" s="109"/>
      <c r="X5" s="109"/>
      <c r="Y5" s="109"/>
      <c r="Z5" s="109"/>
      <c r="AA5" s="109"/>
      <c r="AB5" s="109"/>
      <c r="AC5" s="110"/>
      <c r="AD5" s="108" t="e">
        <f>INDEX(PT_DIFFERENTIATION_IST_TE,MATCH(D5,PT_DIFFERENTIATION_IST_TE_ID,0))</f>
        <v>#N/A</v>
      </c>
      <c r="AE5" s="109"/>
      <c r="AF5" s="109"/>
      <c r="AG5" s="109"/>
      <c r="AH5" s="109"/>
      <c r="AI5" s="109"/>
      <c r="AJ5" s="109"/>
      <c r="AK5" s="109"/>
      <c r="AL5" s="110"/>
      <c r="AM5" s="111" t="s">
        <v>83</v>
      </c>
      <c r="AO5" s="86"/>
      <c r="AP5" s="86" t="str">
        <f t="shared" si="0"/>
        <v xml:space="preserve">Источник тепловой энергии  </v>
      </c>
      <c r="AQ5" s="86"/>
      <c r="AR5" s="86"/>
      <c r="AS5" s="40">
        <v>0</v>
      </c>
    </row>
    <row r="6" spans="1:45" ht="47.25" hidden="1" customHeight="1">
      <c r="A6" s="101"/>
      <c r="B6" s="101"/>
      <c r="C6" s="101"/>
      <c r="D6" s="101"/>
      <c r="E6" s="112"/>
      <c r="F6" s="112"/>
      <c r="G6" s="112"/>
      <c r="H6" s="112"/>
      <c r="I6" s="120" t="e">
        <f>S5&amp;".1"</f>
        <v>#N/A</v>
      </c>
      <c r="J6" s="101"/>
      <c r="K6" s="101"/>
      <c r="L6" s="103" t="s">
        <v>84</v>
      </c>
      <c r="M6" s="96"/>
      <c r="P6" s="121">
        <v>1</v>
      </c>
      <c r="Q6" s="122"/>
      <c r="R6" s="123"/>
      <c r="S6" s="106" t="e">
        <f>$I6</f>
        <v>#N/A</v>
      </c>
      <c r="T6" s="124" t="s">
        <v>85</v>
      </c>
      <c r="U6" s="107"/>
      <c r="V6" s="125"/>
      <c r="W6" s="126"/>
      <c r="X6" s="126"/>
      <c r="Y6" s="126"/>
      <c r="Z6" s="126"/>
      <c r="AA6" s="126"/>
      <c r="AB6" s="126"/>
      <c r="AC6" s="127"/>
      <c r="AD6" s="125"/>
      <c r="AE6" s="126"/>
      <c r="AF6" s="126"/>
      <c r="AG6" s="126"/>
      <c r="AH6" s="126"/>
      <c r="AI6" s="126"/>
      <c r="AJ6" s="126"/>
      <c r="AK6" s="126"/>
      <c r="AL6" s="127"/>
      <c r="AM6" s="111" t="s">
        <v>86</v>
      </c>
      <c r="AO6" s="86"/>
      <c r="AP6" s="86" t="str">
        <f t="shared" si="0"/>
        <v>Схема подключения теплопотребляющей установки к коллектору источника тепловой энергии</v>
      </c>
      <c r="AQ6" s="86"/>
      <c r="AR6" s="86"/>
      <c r="AS6" s="40">
        <v>0</v>
      </c>
    </row>
    <row r="7" spans="1:45" ht="21" hidden="1" customHeight="1">
      <c r="A7" s="101"/>
      <c r="B7" s="101"/>
      <c r="C7" s="101"/>
      <c r="D7" s="101"/>
      <c r="E7" s="112"/>
      <c r="F7" s="112"/>
      <c r="G7" s="112"/>
      <c r="H7" s="112"/>
      <c r="I7" s="128"/>
      <c r="J7" s="120" t="e">
        <f>I6&amp;".1"</f>
        <v>#N/A</v>
      </c>
      <c r="K7" s="101"/>
      <c r="L7" s="103" t="s">
        <v>87</v>
      </c>
      <c r="M7" s="96"/>
      <c r="N7" s="96"/>
      <c r="P7" s="121"/>
      <c r="Q7" s="121">
        <v>1</v>
      </c>
      <c r="R7" s="129"/>
      <c r="S7" s="106" t="e">
        <f>$J7</f>
        <v>#N/A</v>
      </c>
      <c r="T7" s="130" t="s">
        <v>88</v>
      </c>
      <c r="U7" s="107"/>
      <c r="V7" s="125"/>
      <c r="W7" s="126"/>
      <c r="X7" s="126"/>
      <c r="Y7" s="126"/>
      <c r="Z7" s="126"/>
      <c r="AA7" s="126"/>
      <c r="AB7" s="126"/>
      <c r="AC7" s="127"/>
      <c r="AD7" s="125"/>
      <c r="AE7" s="126"/>
      <c r="AF7" s="126"/>
      <c r="AG7" s="126"/>
      <c r="AH7" s="126"/>
      <c r="AI7" s="126"/>
      <c r="AJ7" s="126"/>
      <c r="AK7" s="126"/>
      <c r="AL7" s="127"/>
      <c r="AM7" s="111" t="s">
        <v>89</v>
      </c>
      <c r="AO7" s="86"/>
      <c r="AP7" s="86" t="str">
        <f t="shared" si="0"/>
        <v>Группа потребителей</v>
      </c>
      <c r="AQ7" s="86"/>
      <c r="AR7" s="86"/>
      <c r="AS7" s="40">
        <v>0</v>
      </c>
    </row>
    <row r="8" spans="1:45" ht="21" hidden="1" customHeight="1">
      <c r="A8" s="101"/>
      <c r="B8" s="101"/>
      <c r="C8" s="101"/>
      <c r="D8" s="101"/>
      <c r="E8" s="112"/>
      <c r="F8" s="112"/>
      <c r="G8" s="112"/>
      <c r="H8" s="112"/>
      <c r="I8" s="128"/>
      <c r="J8" s="128"/>
      <c r="K8" s="120" t="e">
        <f>J7&amp;".1"</f>
        <v>#N/A</v>
      </c>
      <c r="L8" s="103" t="s">
        <v>90</v>
      </c>
      <c r="M8" s="96"/>
      <c r="N8" s="96"/>
      <c r="O8" s="96"/>
      <c r="P8" s="121"/>
      <c r="Q8" s="121"/>
      <c r="R8" s="129">
        <v>1</v>
      </c>
      <c r="S8" s="106" t="e">
        <f>$K8</f>
        <v>#N/A</v>
      </c>
      <c r="T8" s="131"/>
      <c r="U8" s="107"/>
      <c r="V8" s="132"/>
      <c r="W8" s="133"/>
      <c r="X8" s="132"/>
      <c r="Y8" s="134"/>
      <c r="Z8" s="135"/>
      <c r="AA8" s="136" t="s">
        <v>91</v>
      </c>
      <c r="AB8" s="135"/>
      <c r="AC8" s="136" t="s">
        <v>91</v>
      </c>
      <c r="AD8" s="132"/>
      <c r="AE8" s="133"/>
      <c r="AF8" s="132"/>
      <c r="AG8" s="134"/>
      <c r="AH8" s="135"/>
      <c r="AI8" s="136" t="s">
        <v>91</v>
      </c>
      <c r="AJ8" s="135"/>
      <c r="AK8" s="136" t="s">
        <v>91</v>
      </c>
      <c r="AL8" s="133"/>
      <c r="AM8" s="137" t="s">
        <v>92</v>
      </c>
      <c r="AN8" s="85" t="e">
        <f ca="1">STRCHECKDATE(V9:AL9)</f>
        <v>#NAME?</v>
      </c>
      <c r="AO8" s="86"/>
      <c r="AP8" s="86" t="str">
        <f t="shared" si="0"/>
        <v/>
      </c>
      <c r="AQ8" s="86"/>
      <c r="AR8" s="86"/>
      <c r="AS8" s="40">
        <v>0</v>
      </c>
    </row>
    <row r="9" spans="1:45" ht="0.75" hidden="1" customHeight="1">
      <c r="A9" s="101"/>
      <c r="B9" s="101"/>
      <c r="C9" s="101"/>
      <c r="D9" s="101"/>
      <c r="E9" s="112"/>
      <c r="F9" s="112"/>
      <c r="G9" s="112"/>
      <c r="H9" s="112"/>
      <c r="I9" s="128"/>
      <c r="J9" s="128"/>
      <c r="K9" s="120"/>
      <c r="L9" s="103"/>
      <c r="M9" s="96"/>
      <c r="N9" s="96"/>
      <c r="O9" s="96"/>
      <c r="P9" s="121"/>
      <c r="Q9" s="121"/>
      <c r="R9" s="129"/>
      <c r="S9" s="138"/>
      <c r="T9" s="107"/>
      <c r="U9" s="107"/>
      <c r="V9" s="133"/>
      <c r="W9" s="133"/>
      <c r="X9" s="133"/>
      <c r="Y9" s="139" t="str">
        <f>Z8&amp;"-"&amp;AB8</f>
        <v>-</v>
      </c>
      <c r="Z9" s="140"/>
      <c r="AA9" s="136"/>
      <c r="AB9" s="140"/>
      <c r="AC9" s="136"/>
      <c r="AD9" s="133"/>
      <c r="AE9" s="133"/>
      <c r="AF9" s="133"/>
      <c r="AG9" s="139" t="str">
        <f>AH8&amp;"-"&amp;AJ8</f>
        <v>-</v>
      </c>
      <c r="AH9" s="140"/>
      <c r="AI9" s="136"/>
      <c r="AJ9" s="140"/>
      <c r="AK9" s="136"/>
      <c r="AL9" s="133"/>
      <c r="AM9" s="141"/>
      <c r="AO9" s="86"/>
      <c r="AP9" s="86" t="str">
        <f t="shared" si="0"/>
        <v/>
      </c>
      <c r="AQ9" s="86"/>
      <c r="AR9" s="86"/>
      <c r="AS9" s="40">
        <v>0</v>
      </c>
    </row>
    <row r="10" spans="1:45" ht="15" hidden="1" customHeight="1">
      <c r="A10" s="101"/>
      <c r="B10" s="101"/>
      <c r="C10" s="101"/>
      <c r="D10" s="101"/>
      <c r="E10" s="112"/>
      <c r="F10" s="112"/>
      <c r="G10" s="112"/>
      <c r="H10" s="112"/>
      <c r="I10" s="128"/>
      <c r="J10" s="120"/>
      <c r="K10" s="101"/>
      <c r="L10" s="103"/>
      <c r="M10" s="96"/>
      <c r="N10" s="96"/>
      <c r="P10" s="121"/>
      <c r="Q10" s="121"/>
      <c r="R10" s="123"/>
      <c r="S10" s="142"/>
      <c r="T10" s="143" t="s">
        <v>93</v>
      </c>
      <c r="U10" s="144"/>
      <c r="V10" s="144"/>
      <c r="W10" s="144"/>
      <c r="X10" s="144"/>
      <c r="Y10" s="144"/>
      <c r="Z10" s="144"/>
      <c r="AA10" s="144"/>
      <c r="AB10" s="144"/>
      <c r="AC10" s="144"/>
      <c r="AD10" s="144"/>
      <c r="AE10" s="144"/>
      <c r="AF10" s="144"/>
      <c r="AG10" s="144"/>
      <c r="AH10" s="144"/>
      <c r="AI10" s="144"/>
      <c r="AJ10" s="144"/>
      <c r="AK10" s="144"/>
      <c r="AL10" s="145"/>
      <c r="AM10" s="146"/>
      <c r="AO10" s="86"/>
      <c r="AP10" s="86" t="str">
        <f t="shared" si="0"/>
        <v>Добавить вид теплоносителя (параметры теплоносителя)</v>
      </c>
      <c r="AQ10" s="86"/>
      <c r="AR10" s="86"/>
      <c r="AS10" s="40">
        <v>0</v>
      </c>
    </row>
    <row r="11" spans="1:45" ht="15" hidden="1" customHeight="1">
      <c r="A11" s="101"/>
      <c r="B11" s="101"/>
      <c r="C11" s="101"/>
      <c r="D11" s="101"/>
      <c r="E11" s="112"/>
      <c r="F11" s="112"/>
      <c r="G11" s="112"/>
      <c r="H11" s="112"/>
      <c r="I11" s="120"/>
      <c r="J11" s="101"/>
      <c r="K11" s="101"/>
      <c r="L11" s="103"/>
      <c r="M11" s="96"/>
      <c r="P11" s="121"/>
      <c r="Q11" s="122"/>
      <c r="R11" s="123"/>
      <c r="S11" s="142"/>
      <c r="T11" s="147" t="s">
        <v>94</v>
      </c>
      <c r="U11" s="144"/>
      <c r="V11" s="144"/>
      <c r="W11" s="144"/>
      <c r="X11" s="144"/>
      <c r="Y11" s="144"/>
      <c r="Z11" s="144"/>
      <c r="AA11" s="144"/>
      <c r="AB11" s="144"/>
      <c r="AC11" s="148"/>
      <c r="AD11" s="144"/>
      <c r="AE11" s="144"/>
      <c r="AF11" s="144"/>
      <c r="AG11" s="144"/>
      <c r="AH11" s="144"/>
      <c r="AI11" s="144"/>
      <c r="AJ11" s="144"/>
      <c r="AK11" s="148"/>
      <c r="AL11" s="144"/>
      <c r="AM11" s="149"/>
      <c r="AO11" s="86"/>
      <c r="AP11" s="86" t="str">
        <f t="shared" si="0"/>
        <v>Добавить группу потребителей</v>
      </c>
      <c r="AQ11" s="86"/>
      <c r="AR11" s="86"/>
      <c r="AS11" s="40">
        <v>0</v>
      </c>
    </row>
    <row r="12" spans="1:45" ht="14.25" hidden="1" customHeight="1">
      <c r="A12" s="101"/>
      <c r="B12" s="101"/>
      <c r="C12" s="101"/>
      <c r="D12" s="101"/>
      <c r="E12" s="112"/>
      <c r="F12" s="112"/>
      <c r="G12" s="112"/>
      <c r="H12" s="102"/>
      <c r="I12" s="101"/>
      <c r="J12" s="101"/>
      <c r="K12" s="101"/>
      <c r="L12" s="103"/>
      <c r="M12" s="104"/>
      <c r="N12" s="104"/>
      <c r="O12" s="96"/>
      <c r="P12" s="89"/>
      <c r="Q12" s="150"/>
      <c r="R12" s="105"/>
      <c r="S12" s="142"/>
      <c r="T12" s="151" t="s">
        <v>95</v>
      </c>
      <c r="U12" s="144"/>
      <c r="V12" s="144"/>
      <c r="W12" s="144"/>
      <c r="X12" s="144"/>
      <c r="Y12" s="144"/>
      <c r="Z12" s="144"/>
      <c r="AA12" s="144"/>
      <c r="AB12" s="144"/>
      <c r="AC12" s="148"/>
      <c r="AD12" s="144"/>
      <c r="AE12" s="144"/>
      <c r="AF12" s="144"/>
      <c r="AG12" s="144"/>
      <c r="AH12" s="144"/>
      <c r="AI12" s="144"/>
      <c r="AJ12" s="144"/>
      <c r="AK12" s="148"/>
      <c r="AL12" s="144"/>
      <c r="AM12" s="149"/>
      <c r="AO12" s="86"/>
      <c r="AP12" s="86" t="str">
        <f t="shared" si="0"/>
        <v>Добавить схему подключения</v>
      </c>
      <c r="AQ12" s="86"/>
      <c r="AR12" s="86"/>
      <c r="AS12" s="40">
        <v>0</v>
      </c>
    </row>
    <row r="13" spans="1:45" s="85" customFormat="1" ht="0.75" hidden="1" customHeight="1">
      <c r="A13" s="152"/>
      <c r="B13" s="152"/>
      <c r="C13" s="152"/>
      <c r="D13" s="152"/>
      <c r="E13" s="112"/>
      <c r="F13" s="112"/>
      <c r="G13" s="102"/>
      <c r="H13" s="152"/>
      <c r="I13" s="152"/>
      <c r="J13" s="152"/>
      <c r="K13" s="152"/>
      <c r="L13" s="153"/>
      <c r="M13" s="154"/>
      <c r="N13" s="154"/>
      <c r="P13" s="94"/>
      <c r="Q13" s="155"/>
      <c r="R13" s="94"/>
      <c r="S13" s="156"/>
      <c r="T13" s="157" t="s">
        <v>96</v>
      </c>
      <c r="U13" s="158"/>
      <c r="V13" s="158"/>
      <c r="W13" s="158"/>
      <c r="X13" s="158"/>
      <c r="Y13" s="158"/>
      <c r="Z13" s="158"/>
      <c r="AA13" s="158"/>
      <c r="AB13" s="158"/>
      <c r="AC13" s="158"/>
      <c r="AD13" s="158"/>
      <c r="AE13" s="158"/>
      <c r="AF13" s="158"/>
      <c r="AG13" s="158"/>
      <c r="AH13" s="158"/>
      <c r="AI13" s="158"/>
      <c r="AJ13" s="158"/>
      <c r="AK13" s="158"/>
      <c r="AL13" s="158"/>
      <c r="AM13" s="158"/>
      <c r="AO13" s="86"/>
      <c r="AP13" s="86" t="str">
        <f t="shared" si="0"/>
        <v>Добавить источник для дифференциации</v>
      </c>
      <c r="AQ13" s="86"/>
      <c r="AR13" s="86"/>
      <c r="AS13" s="85">
        <v>0</v>
      </c>
    </row>
    <row r="14" spans="1:45" s="85" customFormat="1" ht="0.75" hidden="1" customHeight="1">
      <c r="A14" s="152"/>
      <c r="B14" s="152"/>
      <c r="C14" s="152"/>
      <c r="D14" s="152"/>
      <c r="E14" s="112"/>
      <c r="F14" s="102"/>
      <c r="G14" s="152"/>
      <c r="H14" s="152"/>
      <c r="I14" s="152"/>
      <c r="J14" s="152"/>
      <c r="K14" s="152"/>
      <c r="L14" s="153"/>
      <c r="M14" s="159"/>
      <c r="N14" s="159"/>
      <c r="P14" s="94"/>
      <c r="Q14" s="155"/>
      <c r="R14" s="94"/>
      <c r="S14" s="160"/>
      <c r="T14" s="161" t="s">
        <v>97</v>
      </c>
      <c r="U14" s="162"/>
      <c r="V14" s="162"/>
      <c r="W14" s="162"/>
      <c r="X14" s="162"/>
      <c r="Y14" s="162"/>
      <c r="Z14" s="162"/>
      <c r="AA14" s="162"/>
      <c r="AB14" s="162"/>
      <c r="AC14" s="162"/>
      <c r="AD14" s="162"/>
      <c r="AE14" s="162"/>
      <c r="AF14" s="162"/>
      <c r="AG14" s="162"/>
      <c r="AH14" s="162"/>
      <c r="AI14" s="162"/>
      <c r="AJ14" s="162"/>
      <c r="AK14" s="162"/>
      <c r="AL14" s="162"/>
      <c r="AM14" s="162"/>
      <c r="AO14" s="86"/>
      <c r="AP14" s="86" t="str">
        <f t="shared" si="0"/>
        <v>Добавить централизованную систему для дифференциации</v>
      </c>
      <c r="AQ14" s="86"/>
      <c r="AR14" s="86"/>
      <c r="AS14" s="85">
        <v>0</v>
      </c>
    </row>
    <row r="15" spans="1:45" s="85" customFormat="1" ht="0.75" hidden="1" customHeight="1">
      <c r="A15" s="152"/>
      <c r="B15" s="152"/>
      <c r="C15" s="152"/>
      <c r="D15" s="152"/>
      <c r="E15" s="102"/>
      <c r="F15" s="152"/>
      <c r="G15" s="152"/>
      <c r="H15" s="152"/>
      <c r="I15" s="152"/>
      <c r="J15" s="152"/>
      <c r="K15" s="152"/>
      <c r="L15" s="153"/>
      <c r="M15" s="159"/>
      <c r="N15" s="159"/>
      <c r="P15" s="94"/>
      <c r="Q15" s="155"/>
      <c r="R15" s="94"/>
      <c r="S15" s="160"/>
      <c r="T15" s="163" t="s">
        <v>98</v>
      </c>
      <c r="U15" s="162"/>
      <c r="V15" s="162"/>
      <c r="W15" s="162"/>
      <c r="X15" s="162"/>
      <c r="Y15" s="162"/>
      <c r="Z15" s="162"/>
      <c r="AA15" s="162"/>
      <c r="AB15" s="162"/>
      <c r="AC15" s="162"/>
      <c r="AD15" s="162"/>
      <c r="AE15" s="162"/>
      <c r="AF15" s="162"/>
      <c r="AG15" s="162"/>
      <c r="AH15" s="162"/>
      <c r="AI15" s="162"/>
      <c r="AJ15" s="162"/>
      <c r="AK15" s="162"/>
      <c r="AL15" s="162"/>
      <c r="AM15" s="162"/>
      <c r="AO15" s="86"/>
      <c r="AP15" s="86" t="str">
        <f t="shared" si="0"/>
        <v>Добавить территорию для дифференциации</v>
      </c>
      <c r="AQ15" s="86"/>
      <c r="AR15" s="86"/>
      <c r="AS15" s="85">
        <v>0</v>
      </c>
    </row>
    <row r="16" spans="1:45" ht="14.25" hidden="1" customHeight="1">
      <c r="AS16" s="40">
        <v>0</v>
      </c>
    </row>
    <row r="17" spans="1:45" ht="14.25" hidden="1" customHeight="1">
      <c r="AD17" s="164"/>
      <c r="AE17" s="164"/>
      <c r="AF17" s="164"/>
      <c r="AG17" s="165"/>
      <c r="AH17" s="166"/>
      <c r="AI17" s="167" t="s">
        <v>91</v>
      </c>
      <c r="AJ17" s="166"/>
      <c r="AK17" s="167" t="s">
        <v>91</v>
      </c>
      <c r="AS17" s="40">
        <v>0</v>
      </c>
    </row>
    <row r="18" spans="1:45" ht="14.25" hidden="1" customHeight="1">
      <c r="AD18" s="164"/>
      <c r="AE18" s="164"/>
      <c r="AF18" s="164"/>
      <c r="AG18" s="139" t="str">
        <f>AH17&amp;"-"&amp;AJ17</f>
        <v>-</v>
      </c>
      <c r="AH18" s="167"/>
      <c r="AI18" s="167"/>
      <c r="AJ18" s="167"/>
      <c r="AK18" s="167"/>
      <c r="AS18" s="40">
        <v>0</v>
      </c>
    </row>
    <row r="19" spans="1:45" ht="14.25" hidden="1" customHeight="1">
      <c r="AS19" s="40">
        <v>0</v>
      </c>
    </row>
    <row r="20" spans="1:45" s="96" customFormat="1" ht="22.5" hidden="1" customHeight="1">
      <c r="L20" s="97"/>
      <c r="M20" s="98"/>
      <c r="N20" s="98"/>
      <c r="O20" s="168" t="s">
        <v>99</v>
      </c>
      <c r="P20" s="98"/>
      <c r="Q20" s="169"/>
      <c r="R20" s="169"/>
      <c r="S20" s="104"/>
      <c r="Z20" s="168"/>
      <c r="AB20" s="168"/>
      <c r="AH20" s="168"/>
      <c r="AJ20" s="168"/>
      <c r="AN20" s="85"/>
      <c r="AO20" s="85"/>
      <c r="AP20" s="85"/>
      <c r="AQ20" s="85"/>
      <c r="AR20" s="85"/>
      <c r="AS20" s="96">
        <v>0</v>
      </c>
    </row>
    <row r="21" spans="1:45" s="96" customFormat="1" ht="14.25" hidden="1" customHeight="1">
      <c r="L21" s="97"/>
      <c r="M21" s="98"/>
      <c r="N21" s="98"/>
      <c r="O21" s="98"/>
      <c r="P21" s="98"/>
      <c r="Q21" s="169"/>
      <c r="R21" s="169"/>
      <c r="S21" s="104"/>
      <c r="AN21" s="85"/>
      <c r="AO21" s="85"/>
      <c r="AP21" s="85"/>
      <c r="AQ21" s="85"/>
      <c r="AR21" s="85"/>
      <c r="AS21" s="96">
        <v>0</v>
      </c>
    </row>
    <row r="22" spans="1:45" s="96" customFormat="1" ht="14.25" hidden="1" customHeight="1">
      <c r="L22" s="97"/>
      <c r="M22" s="98"/>
      <c r="N22" s="98"/>
      <c r="O22" s="103" t="s">
        <v>100</v>
      </c>
      <c r="P22" s="98"/>
      <c r="Q22" s="169"/>
      <c r="R22" s="169"/>
      <c r="S22" s="104"/>
      <c r="T22" s="96" t="s">
        <v>101</v>
      </c>
      <c r="AA22" s="170" t="s">
        <v>102</v>
      </c>
      <c r="AC22" s="170" t="s">
        <v>103</v>
      </c>
      <c r="AD22" s="96" t="s">
        <v>101</v>
      </c>
      <c r="AI22" s="170" t="s">
        <v>104</v>
      </c>
      <c r="AK22" s="170" t="s">
        <v>103</v>
      </c>
      <c r="AN22" s="85"/>
      <c r="AO22" s="85"/>
      <c r="AP22" s="85"/>
      <c r="AQ22" s="85"/>
      <c r="AR22" s="85"/>
      <c r="AS22" s="96">
        <v>0</v>
      </c>
    </row>
    <row r="23" spans="1:45" ht="14.25" hidden="1" customHeight="1">
      <c r="O23" s="103"/>
      <c r="AS23" s="40">
        <v>0</v>
      </c>
    </row>
    <row r="24" spans="1:45" ht="14.25" hidden="1" customHeight="1">
      <c r="O24" s="103"/>
      <c r="AS24" s="40">
        <v>0</v>
      </c>
    </row>
    <row r="25" spans="1:45" ht="14.65" customHeight="1">
      <c r="Q25" s="29"/>
      <c r="R25" s="29"/>
      <c r="S25" s="171"/>
      <c r="T25" s="8"/>
      <c r="U25" s="8"/>
      <c r="AS25" s="40">
        <v>14</v>
      </c>
    </row>
    <row r="26" spans="1:45" ht="14.65" customHeight="1">
      <c r="Q26" s="29"/>
      <c r="R26" s="29"/>
      <c r="S26" s="172" t="str">
        <f>IF(TEMPLATE_GROUP="P",PT_P_FORM_HEAT_4_NAME_FORM,PT_R_FORM_HEAT_21_NAME_FORM)</f>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
      <c r="T26" s="172"/>
      <c r="U26" s="172"/>
      <c r="V26" s="172"/>
      <c r="W26" s="172"/>
      <c r="X26" s="172"/>
      <c r="Y26" s="172"/>
      <c r="Z26" s="172"/>
      <c r="AA26" s="172"/>
      <c r="AB26" s="172"/>
      <c r="AC26" s="172"/>
      <c r="AD26" s="172"/>
      <c r="AE26" s="172"/>
      <c r="AF26" s="172"/>
      <c r="AG26" s="172"/>
      <c r="AH26" s="172"/>
      <c r="AI26" s="172"/>
      <c r="AJ26" s="172"/>
      <c r="AK26" s="42"/>
      <c r="AS26" s="40">
        <v>14</v>
      </c>
    </row>
    <row r="27" spans="1:45" ht="14.65" customHeight="1">
      <c r="Q27" s="29"/>
      <c r="R27" s="29"/>
      <c r="S27" s="173" t="str">
        <f>IF(org=0,"Не определено",org)</f>
        <v>СГ МУП "Городские тепловые сети"</v>
      </c>
      <c r="T27" s="173"/>
      <c r="U27" s="173"/>
      <c r="V27" s="173"/>
      <c r="W27" s="173"/>
      <c r="X27" s="173"/>
      <c r="Y27" s="173"/>
      <c r="Z27" s="173"/>
      <c r="AA27" s="173"/>
      <c r="AB27" s="173"/>
      <c r="AC27" s="173"/>
      <c r="AD27" s="173"/>
      <c r="AE27" s="173"/>
      <c r="AF27" s="173"/>
      <c r="AG27" s="173"/>
      <c r="AH27" s="173"/>
      <c r="AI27" s="173"/>
      <c r="AJ27" s="173"/>
      <c r="AK27" s="42"/>
      <c r="AS27" s="40">
        <v>14</v>
      </c>
    </row>
    <row r="28" spans="1:45" ht="14.25" hidden="1" customHeight="1">
      <c r="Q28" s="29"/>
      <c r="R28" s="29"/>
      <c r="S28" s="171"/>
      <c r="T28" s="8"/>
      <c r="U28" s="8"/>
      <c r="V28" s="43"/>
      <c r="W28" s="43"/>
      <c r="X28" s="43"/>
      <c r="Y28" s="43"/>
      <c r="Z28" s="43"/>
      <c r="AA28" s="43"/>
      <c r="AB28" s="43"/>
      <c r="AC28" s="43"/>
      <c r="AD28" s="43"/>
      <c r="AE28" s="43"/>
      <c r="AF28" s="43"/>
      <c r="AG28" s="43"/>
      <c r="AH28" s="43"/>
      <c r="AI28" s="43"/>
      <c r="AJ28" s="43"/>
      <c r="AK28" s="43"/>
      <c r="AS28" s="40">
        <v>0</v>
      </c>
    </row>
    <row r="29" spans="1:45" s="174" customFormat="1" ht="25.5" hidden="1" customHeight="1">
      <c r="A29" s="170"/>
      <c r="B29" s="170"/>
      <c r="C29" s="170"/>
      <c r="D29" s="170"/>
      <c r="E29" s="170"/>
      <c r="F29" s="170"/>
      <c r="G29" s="170"/>
      <c r="H29" s="170"/>
      <c r="I29" s="170"/>
      <c r="J29" s="170"/>
      <c r="K29" s="170"/>
      <c r="L29" s="103"/>
      <c r="M29" s="170"/>
      <c r="N29" s="170"/>
      <c r="O29" s="170"/>
      <c r="S29" s="175" t="s">
        <v>105</v>
      </c>
      <c r="T29" s="175"/>
      <c r="U29" s="176"/>
      <c r="V29" s="47" t="str">
        <f>IF(TITLE_NAME_OR_PR_CHANGE="",IF(TITLE_NAME_OR_PR="","",TITLE_NAME_OR_PR),TITLE_NAME_OR_PR_CHANGE)</f>
        <v/>
      </c>
      <c r="W29" s="47"/>
      <c r="X29" s="47"/>
      <c r="Y29" s="47"/>
      <c r="Z29" s="47"/>
      <c r="AA29" s="47"/>
      <c r="AB29" s="47"/>
      <c r="AC29" s="40"/>
      <c r="AD29" s="47" t="str">
        <f>IF(TITLE_NAME_OR_PR_CHANGE="",IF(TITLE_NAME_OR_PR="","",TITLE_NAME_OR_PR),TITLE_NAME_OR_PR_CHANGE)</f>
        <v/>
      </c>
      <c r="AE29" s="47"/>
      <c r="AF29" s="47"/>
      <c r="AG29" s="47"/>
      <c r="AH29" s="47"/>
      <c r="AI29" s="47"/>
      <c r="AJ29" s="47"/>
      <c r="AK29" s="40"/>
      <c r="AL29" s="40"/>
      <c r="AM29" s="177"/>
      <c r="AN29" s="86"/>
      <c r="AO29" s="86"/>
      <c r="AP29" s="86"/>
      <c r="AQ29" s="86"/>
      <c r="AR29" s="86"/>
      <c r="AS29" s="174">
        <v>0</v>
      </c>
    </row>
    <row r="30" spans="1:45" s="174" customFormat="1" ht="18.75" hidden="1" customHeight="1">
      <c r="A30" s="170"/>
      <c r="B30" s="170"/>
      <c r="C30" s="170"/>
      <c r="D30" s="170"/>
      <c r="E30" s="170"/>
      <c r="F30" s="170"/>
      <c r="G30" s="170"/>
      <c r="H30" s="170"/>
      <c r="I30" s="170"/>
      <c r="J30" s="170"/>
      <c r="K30" s="170"/>
      <c r="L30" s="103"/>
      <c r="M30" s="170"/>
      <c r="N30" s="170"/>
      <c r="O30" s="170"/>
      <c r="S30" s="175" t="s">
        <v>106</v>
      </c>
      <c r="T30" s="175"/>
      <c r="U30" s="176"/>
      <c r="V30" s="45">
        <f>IF(TITLE_DATE_PR_CHANGE="",IF(TITLE_DATE_PR="","",TITLE_DATE_PR),TITLE_DATE_PR_CHANGE)</f>
        <v>45468</v>
      </c>
      <c r="W30" s="45"/>
      <c r="X30" s="45"/>
      <c r="Y30" s="45"/>
      <c r="Z30" s="45"/>
      <c r="AA30" s="45"/>
      <c r="AB30" s="45"/>
      <c r="AC30" s="40"/>
      <c r="AD30" s="45">
        <f>IF(TITLE_DATE_PR_CHANGE="",IF(TITLE_DATE_PR="","",TITLE_DATE_PR),TITLE_DATE_PR_CHANGE)</f>
        <v>45468</v>
      </c>
      <c r="AE30" s="45"/>
      <c r="AF30" s="45"/>
      <c r="AG30" s="45"/>
      <c r="AH30" s="45"/>
      <c r="AI30" s="45"/>
      <c r="AJ30" s="45"/>
      <c r="AK30" s="40"/>
      <c r="AL30" s="40"/>
      <c r="AM30" s="177"/>
      <c r="AN30" s="86"/>
      <c r="AO30" s="86"/>
      <c r="AP30" s="86"/>
      <c r="AQ30" s="86"/>
      <c r="AR30" s="86"/>
      <c r="AS30" s="174">
        <v>0</v>
      </c>
    </row>
    <row r="31" spans="1:45" s="174" customFormat="1" ht="18.75" hidden="1" customHeight="1">
      <c r="A31" s="170"/>
      <c r="B31" s="170"/>
      <c r="C31" s="170"/>
      <c r="D31" s="170"/>
      <c r="E31" s="170"/>
      <c r="F31" s="170"/>
      <c r="G31" s="170"/>
      <c r="H31" s="170"/>
      <c r="I31" s="170"/>
      <c r="J31" s="170"/>
      <c r="K31" s="170"/>
      <c r="L31" s="103"/>
      <c r="M31" s="170"/>
      <c r="N31" s="170"/>
      <c r="O31" s="170"/>
      <c r="S31" s="175" t="s">
        <v>107</v>
      </c>
      <c r="T31" s="175"/>
      <c r="U31" s="176"/>
      <c r="V31" s="47" t="str">
        <f>IF(TITLE_NUMBER_PR_CHANGE="",IF(TITLE_NUMBER_PR="","",TITLE_NUMBER_PR),TITLE_NUMBER_PR_CHANGE)</f>
        <v>6584</v>
      </c>
      <c r="W31" s="47"/>
      <c r="X31" s="47"/>
      <c r="Y31" s="47"/>
      <c r="Z31" s="47"/>
      <c r="AA31" s="47"/>
      <c r="AB31" s="47"/>
      <c r="AC31" s="40"/>
      <c r="AD31" s="47" t="str">
        <f>IF(TITLE_NUMBER_PR_CHANGE="",IF(TITLE_NUMBER_PR="","",TITLE_NUMBER_PR),TITLE_NUMBER_PR_CHANGE)</f>
        <v>6584</v>
      </c>
      <c r="AE31" s="47"/>
      <c r="AF31" s="47"/>
      <c r="AG31" s="47"/>
      <c r="AH31" s="47"/>
      <c r="AI31" s="47"/>
      <c r="AJ31" s="47"/>
      <c r="AK31" s="40"/>
      <c r="AL31" s="40"/>
      <c r="AM31" s="177"/>
      <c r="AN31" s="86"/>
      <c r="AO31" s="86"/>
      <c r="AP31" s="86"/>
      <c r="AQ31" s="86"/>
      <c r="AR31" s="86"/>
      <c r="AS31" s="174">
        <v>0</v>
      </c>
    </row>
    <row r="32" spans="1:45" s="174" customFormat="1" ht="18.75" hidden="1" customHeight="1">
      <c r="A32" s="170"/>
      <c r="B32" s="170"/>
      <c r="C32" s="170"/>
      <c r="D32" s="170"/>
      <c r="E32" s="170"/>
      <c r="F32" s="170"/>
      <c r="G32" s="170"/>
      <c r="H32" s="170"/>
      <c r="I32" s="170"/>
      <c r="J32" s="170"/>
      <c r="K32" s="170"/>
      <c r="L32" s="103"/>
      <c r="M32" s="170"/>
      <c r="N32" s="170"/>
      <c r="O32" s="170"/>
      <c r="S32" s="175" t="s">
        <v>108</v>
      </c>
      <c r="T32" s="175"/>
      <c r="U32" s="176"/>
      <c r="V32" s="47" t="str">
        <f>IF(TITLE_IST_PUB_CHANGE="",IF(TITLE_IST_PUB="","",TITLE_IST_PUB),TITLE_IST_PUB_CHANGE)</f>
        <v/>
      </c>
      <c r="W32" s="47"/>
      <c r="X32" s="47"/>
      <c r="Y32" s="47"/>
      <c r="Z32" s="47"/>
      <c r="AA32" s="47"/>
      <c r="AB32" s="47"/>
      <c r="AC32" s="40"/>
      <c r="AD32" s="47" t="str">
        <f>IF(TITLE_IST_PUB_CHANGE="",IF(TITLE_IST_PUB="","",TITLE_IST_PUB),TITLE_IST_PUB_CHANGE)</f>
        <v/>
      </c>
      <c r="AE32" s="47"/>
      <c r="AF32" s="47"/>
      <c r="AG32" s="47"/>
      <c r="AH32" s="47"/>
      <c r="AI32" s="47"/>
      <c r="AJ32" s="47"/>
      <c r="AK32" s="40"/>
      <c r="AL32" s="40"/>
      <c r="AM32" s="177"/>
      <c r="AN32" s="86"/>
      <c r="AO32" s="86"/>
      <c r="AP32" s="86"/>
      <c r="AQ32" s="86"/>
      <c r="AR32" s="86"/>
      <c r="AS32" s="174">
        <v>0</v>
      </c>
    </row>
    <row r="33" spans="1:45" ht="14.25" customHeight="1">
      <c r="Q33" s="29"/>
      <c r="R33" s="29"/>
      <c r="S33" s="171"/>
      <c r="T33" s="8"/>
      <c r="U33" s="8"/>
      <c r="V33" s="43"/>
      <c r="W33" s="43"/>
      <c r="X33" s="43"/>
      <c r="Y33" s="43"/>
      <c r="Z33" s="43"/>
      <c r="AA33" s="43"/>
      <c r="AB33" s="43"/>
      <c r="AC33" s="43"/>
      <c r="AD33" s="43"/>
      <c r="AE33" s="43"/>
      <c r="AF33" s="43"/>
      <c r="AG33" s="43"/>
      <c r="AH33" s="43"/>
      <c r="AI33" s="43"/>
      <c r="AJ33" s="43"/>
      <c r="AK33" s="43"/>
      <c r="AS33" s="40">
        <v>0</v>
      </c>
    </row>
    <row r="34" spans="1:45" s="174" customFormat="1" ht="18.75" customHeight="1">
      <c r="A34" s="170"/>
      <c r="B34" s="170"/>
      <c r="C34" s="170"/>
      <c r="D34" s="170"/>
      <c r="E34" s="170"/>
      <c r="F34" s="170"/>
      <c r="G34" s="170"/>
      <c r="H34" s="170"/>
      <c r="I34" s="170"/>
      <c r="J34" s="170"/>
      <c r="K34" s="170"/>
      <c r="L34" s="103"/>
      <c r="M34" s="170"/>
      <c r="N34" s="170"/>
      <c r="O34" s="170"/>
      <c r="S34" s="175" t="s">
        <v>29</v>
      </c>
      <c r="T34" s="175"/>
      <c r="U34" s="176"/>
      <c r="V34" s="45">
        <f>IF(TITLE_DATE_PR_CHANGE="",IF(TITLE_DATE_PR="","",TITLE_DATE_PR),TITLE_DATE_PR_CHANGE)</f>
        <v>45468</v>
      </c>
      <c r="W34" s="45"/>
      <c r="X34" s="45"/>
      <c r="Y34" s="45"/>
      <c r="Z34" s="45"/>
      <c r="AA34" s="45"/>
      <c r="AB34" s="45"/>
      <c r="AC34" s="40"/>
      <c r="AD34" s="45">
        <f>IF(TITLE_DATE_PR_CHANGE="",IF(TITLE_DATE_PR="","",TITLE_DATE_PR),TITLE_DATE_PR_CHANGE)</f>
        <v>45468</v>
      </c>
      <c r="AE34" s="45"/>
      <c r="AF34" s="45"/>
      <c r="AG34" s="45"/>
      <c r="AH34" s="45"/>
      <c r="AI34" s="45"/>
      <c r="AJ34" s="45"/>
      <c r="AK34" s="40"/>
      <c r="AL34" s="40"/>
      <c r="AM34" s="177"/>
      <c r="AN34" s="86"/>
      <c r="AO34" s="86"/>
      <c r="AP34" s="86"/>
      <c r="AQ34" s="86"/>
      <c r="AR34" s="86"/>
      <c r="AS34" s="174">
        <v>0</v>
      </c>
    </row>
    <row r="35" spans="1:45" s="174" customFormat="1" ht="18.75" customHeight="1">
      <c r="A35" s="170"/>
      <c r="B35" s="170"/>
      <c r="C35" s="170"/>
      <c r="D35" s="170"/>
      <c r="E35" s="170"/>
      <c r="F35" s="170"/>
      <c r="G35" s="170"/>
      <c r="H35" s="170"/>
      <c r="I35" s="170"/>
      <c r="J35" s="170"/>
      <c r="K35" s="170"/>
      <c r="L35" s="103"/>
      <c r="M35" s="170"/>
      <c r="N35" s="170"/>
      <c r="O35" s="170"/>
      <c r="S35" s="175" t="s">
        <v>30</v>
      </c>
      <c r="T35" s="175"/>
      <c r="U35" s="176"/>
      <c r="V35" s="47" t="str">
        <f>IF(TITLE_NUMBER_PR_CHANGE="",IF(TITLE_NUMBER_PR="","",TITLE_NUMBER_PR),TITLE_NUMBER_PR_CHANGE)</f>
        <v>6584</v>
      </c>
      <c r="W35" s="47"/>
      <c r="X35" s="47"/>
      <c r="Y35" s="47"/>
      <c r="Z35" s="47"/>
      <c r="AA35" s="47"/>
      <c r="AB35" s="47"/>
      <c r="AC35" s="40"/>
      <c r="AD35" s="47" t="str">
        <f>IF(TITLE_NUMBER_PR_CHANGE="",IF(TITLE_NUMBER_PR="","",TITLE_NUMBER_PR),TITLE_NUMBER_PR_CHANGE)</f>
        <v>6584</v>
      </c>
      <c r="AE35" s="47"/>
      <c r="AF35" s="47"/>
      <c r="AG35" s="47"/>
      <c r="AH35" s="47"/>
      <c r="AI35" s="47"/>
      <c r="AJ35" s="47"/>
      <c r="AK35" s="40"/>
      <c r="AL35" s="40"/>
      <c r="AM35" s="177"/>
      <c r="AN35" s="86"/>
      <c r="AO35" s="86"/>
      <c r="AP35" s="86"/>
      <c r="AQ35" s="86"/>
      <c r="AR35" s="86"/>
      <c r="AS35" s="174">
        <v>0</v>
      </c>
    </row>
    <row r="36" spans="1:45" s="174" customFormat="1" ht="0" hidden="1" customHeight="1">
      <c r="A36" s="170"/>
      <c r="B36" s="170"/>
      <c r="C36" s="170"/>
      <c r="D36" s="170"/>
      <c r="E36" s="170"/>
      <c r="F36" s="170"/>
      <c r="G36" s="170"/>
      <c r="H36" s="170"/>
      <c r="I36" s="170"/>
      <c r="J36" s="170"/>
      <c r="K36" s="170"/>
      <c r="L36" s="103"/>
      <c r="M36" s="170"/>
      <c r="N36" s="170"/>
      <c r="O36" s="170"/>
      <c r="S36" s="40"/>
      <c r="T36" s="40"/>
      <c r="U36" s="178"/>
      <c r="V36" s="40"/>
      <c r="W36" s="40"/>
      <c r="X36" s="40"/>
      <c r="Y36" s="40"/>
      <c r="Z36" s="40"/>
      <c r="AA36" s="40"/>
      <c r="AB36" s="40"/>
      <c r="AC36" s="85" t="s">
        <v>109</v>
      </c>
      <c r="AD36" s="40"/>
      <c r="AE36" s="40"/>
      <c r="AF36" s="40"/>
      <c r="AG36" s="40"/>
      <c r="AH36" s="40"/>
      <c r="AI36" s="40"/>
      <c r="AJ36" s="40"/>
      <c r="AK36" s="85" t="s">
        <v>109</v>
      </c>
      <c r="AN36" s="86"/>
      <c r="AO36" s="86"/>
      <c r="AP36" s="86"/>
      <c r="AQ36" s="86"/>
      <c r="AR36" s="86"/>
      <c r="AS36" s="174">
        <v>0</v>
      </c>
    </row>
    <row r="37" spans="1:45" ht="14.65" customHeight="1">
      <c r="Q37" s="29"/>
      <c r="R37" s="29"/>
      <c r="S37" s="171"/>
      <c r="T37" s="8"/>
      <c r="U37" s="179"/>
      <c r="V37" s="180"/>
      <c r="W37" s="180"/>
      <c r="X37" s="180"/>
      <c r="Y37" s="180"/>
      <c r="Z37" s="180"/>
      <c r="AA37" s="180"/>
      <c r="AB37" s="180"/>
      <c r="AC37" s="180"/>
      <c r="AD37" s="180"/>
      <c r="AE37" s="180"/>
      <c r="AF37" s="180"/>
      <c r="AG37" s="180"/>
      <c r="AH37" s="180"/>
      <c r="AI37" s="180"/>
      <c r="AJ37" s="180"/>
      <c r="AK37" s="180"/>
      <c r="AS37" s="40">
        <v>14</v>
      </c>
    </row>
    <row r="38" spans="1:45" ht="15" customHeight="1">
      <c r="Q38" s="29"/>
      <c r="R38" s="29"/>
      <c r="S38" s="181" t="s">
        <v>0</v>
      </c>
      <c r="T38" s="181"/>
      <c r="U38" s="181"/>
      <c r="V38" s="181"/>
      <c r="W38" s="181"/>
      <c r="X38" s="181"/>
      <c r="Y38" s="181"/>
      <c r="Z38" s="181"/>
      <c r="AA38" s="181"/>
      <c r="AB38" s="181"/>
      <c r="AC38" s="181"/>
      <c r="AD38" s="181"/>
      <c r="AE38" s="181"/>
      <c r="AF38" s="181"/>
      <c r="AG38" s="181"/>
      <c r="AH38" s="181"/>
      <c r="AI38" s="181"/>
      <c r="AJ38" s="181"/>
      <c r="AK38" s="181"/>
      <c r="AL38" s="181"/>
      <c r="AM38" s="181"/>
    </row>
    <row r="39" spans="1:45" ht="14.65" customHeight="1">
      <c r="Q39" s="29"/>
      <c r="R39" s="29"/>
      <c r="S39" s="182" t="s">
        <v>2</v>
      </c>
      <c r="T39" s="12" t="s">
        <v>110</v>
      </c>
      <c r="U39" s="183"/>
      <c r="V39" s="184" t="s">
        <v>111</v>
      </c>
      <c r="W39" s="185"/>
      <c r="X39" s="185"/>
      <c r="Y39" s="185"/>
      <c r="Z39" s="185"/>
      <c r="AA39" s="185"/>
      <c r="AB39" s="186"/>
      <c r="AC39" s="48" t="s">
        <v>112</v>
      </c>
      <c r="AD39" s="184" t="s">
        <v>111</v>
      </c>
      <c r="AE39" s="185"/>
      <c r="AF39" s="185"/>
      <c r="AG39" s="185"/>
      <c r="AH39" s="185"/>
      <c r="AI39" s="185"/>
      <c r="AJ39" s="186"/>
      <c r="AK39" s="48" t="s">
        <v>113</v>
      </c>
      <c r="AL39" s="187" t="s">
        <v>114</v>
      </c>
      <c r="AM39" s="181"/>
      <c r="AS39" s="40">
        <v>14</v>
      </c>
    </row>
    <row r="40" spans="1:45" ht="35.65" customHeight="1">
      <c r="Q40" s="29"/>
      <c r="R40" s="29"/>
      <c r="S40" s="182"/>
      <c r="T40" s="12"/>
      <c r="U40" s="90"/>
      <c r="V40" s="188" t="s">
        <v>115</v>
      </c>
      <c r="W40" s="189" t="s">
        <v>116</v>
      </c>
      <c r="X40" s="190" t="s">
        <v>117</v>
      </c>
      <c r="Y40" s="191"/>
      <c r="Z40" s="190" t="s">
        <v>118</v>
      </c>
      <c r="AA40" s="192"/>
      <c r="AB40" s="191"/>
      <c r="AC40" s="193"/>
      <c r="AD40" s="188" t="s">
        <v>115</v>
      </c>
      <c r="AE40" s="189" t="s">
        <v>116</v>
      </c>
      <c r="AF40" s="190" t="s">
        <v>117</v>
      </c>
      <c r="AG40" s="191"/>
      <c r="AH40" s="190" t="s">
        <v>119</v>
      </c>
      <c r="AI40" s="192"/>
      <c r="AJ40" s="191"/>
      <c r="AK40" s="193"/>
      <c r="AL40" s="194"/>
      <c r="AM40" s="181"/>
      <c r="AS40" s="40">
        <v>34</v>
      </c>
    </row>
    <row r="41" spans="1:45" ht="35.65" customHeight="1">
      <c r="A41" s="170"/>
      <c r="B41" s="170" t="s">
        <v>120</v>
      </c>
      <c r="C41" s="170" t="s">
        <v>121</v>
      </c>
      <c r="D41" s="170" t="s">
        <v>122</v>
      </c>
      <c r="E41" s="103" t="s">
        <v>123</v>
      </c>
      <c r="F41" s="103" t="s">
        <v>124</v>
      </c>
      <c r="G41" s="103" t="s">
        <v>125</v>
      </c>
      <c r="H41" s="103" t="s">
        <v>126</v>
      </c>
      <c r="I41" s="103" t="s">
        <v>127</v>
      </c>
      <c r="J41" s="103" t="s">
        <v>128</v>
      </c>
      <c r="K41" s="103" t="s">
        <v>129</v>
      </c>
      <c r="L41" s="103" t="s">
        <v>100</v>
      </c>
      <c r="Q41" s="29"/>
      <c r="R41" s="29"/>
      <c r="S41" s="182"/>
      <c r="T41" s="12"/>
      <c r="U41" s="195"/>
      <c r="V41" s="196"/>
      <c r="W41" s="197"/>
      <c r="X41" s="15" t="s">
        <v>130</v>
      </c>
      <c r="Y41" s="15" t="s">
        <v>131</v>
      </c>
      <c r="Z41" s="15" t="s">
        <v>132</v>
      </c>
      <c r="AA41" s="55" t="s">
        <v>133</v>
      </c>
      <c r="AB41" s="56"/>
      <c r="AC41" s="53"/>
      <c r="AD41" s="196"/>
      <c r="AE41" s="197"/>
      <c r="AF41" s="15" t="s">
        <v>130</v>
      </c>
      <c r="AG41" s="15" t="s">
        <v>131</v>
      </c>
      <c r="AH41" s="15" t="s">
        <v>132</v>
      </c>
      <c r="AI41" s="55" t="s">
        <v>133</v>
      </c>
      <c r="AJ41" s="56"/>
      <c r="AK41" s="53"/>
      <c r="AL41" s="198"/>
      <c r="AM41" s="181"/>
      <c r="AS41" s="40">
        <v>34</v>
      </c>
    </row>
    <row r="42" spans="1:45" s="207" customFormat="1" ht="11.25" hidden="1" customHeight="1">
      <c r="A42" s="170"/>
      <c r="B42" s="170"/>
      <c r="C42" s="170"/>
      <c r="D42" s="170"/>
      <c r="E42" s="170"/>
      <c r="F42" s="170"/>
      <c r="G42" s="170"/>
      <c r="H42" s="170"/>
      <c r="I42" s="170"/>
      <c r="J42" s="170"/>
      <c r="K42" s="170"/>
      <c r="L42" s="103"/>
      <c r="M42" s="98"/>
      <c r="N42" s="98"/>
      <c r="O42" s="98"/>
      <c r="P42" s="199"/>
      <c r="Q42" s="200"/>
      <c r="R42" s="201">
        <v>1</v>
      </c>
      <c r="S42" s="202" t="s">
        <v>6</v>
      </c>
      <c r="T42" s="203" t="s">
        <v>10</v>
      </c>
      <c r="U42" s="204" t="str">
        <f ca="1">OFFSET(U42,0,-1)</f>
        <v>2</v>
      </c>
      <c r="V42" s="205">
        <f ca="1">OFFSET(V42,0,-1)+1</f>
        <v>3</v>
      </c>
      <c r="W42" s="205"/>
      <c r="X42" s="205">
        <f ca="1">OFFSET(X42,0,-1)+1</f>
        <v>1</v>
      </c>
      <c r="Y42" s="205">
        <f ca="1">OFFSET(Y42,0,-1)+1</f>
        <v>2</v>
      </c>
      <c r="Z42" s="205">
        <f ca="1">OFFSET(Z42,0,-1)+1</f>
        <v>3</v>
      </c>
      <c r="AA42" s="206">
        <f ca="1">OFFSET(AA42,0,-1)+1</f>
        <v>4</v>
      </c>
      <c r="AB42" s="206"/>
      <c r="AC42" s="205">
        <f ca="1">OFFSET(AC42,0,-2)+1</f>
        <v>5</v>
      </c>
      <c r="AD42" s="205">
        <f ca="1">OFFSET(AD42,0,-1)+1</f>
        <v>6</v>
      </c>
      <c r="AE42" s="205"/>
      <c r="AF42" s="205">
        <f ca="1">OFFSET(AF42,0,-1)+1</f>
        <v>1</v>
      </c>
      <c r="AG42" s="205">
        <f ca="1">OFFSET(AG42,0,-1)+1</f>
        <v>2</v>
      </c>
      <c r="AH42" s="205">
        <f ca="1">OFFSET(AH42,0,-1)+1</f>
        <v>3</v>
      </c>
      <c r="AI42" s="206">
        <f ca="1">OFFSET(AI42,0,-1)+1</f>
        <v>4</v>
      </c>
      <c r="AJ42" s="206"/>
      <c r="AK42" s="205">
        <f ca="1">OFFSET(AK42,0,-2)+1</f>
        <v>5</v>
      </c>
      <c r="AL42" s="204">
        <f ca="1">OFFSET(AL42,0,-1)</f>
        <v>5</v>
      </c>
      <c r="AM42" s="205">
        <f ca="1">OFFSET(AM42,0,-1)+1</f>
        <v>6</v>
      </c>
      <c r="AN42" s="85"/>
      <c r="AO42" s="85"/>
      <c r="AP42" s="85"/>
      <c r="AQ42" s="85"/>
      <c r="AR42" s="85"/>
      <c r="AS42" s="207">
        <v>0</v>
      </c>
    </row>
    <row r="43" spans="1:45" ht="21.95" customHeight="1">
      <c r="A43" s="101" t="s">
        <v>38</v>
      </c>
      <c r="B43" s="101"/>
      <c r="C43" s="101"/>
      <c r="D43" s="101"/>
      <c r="E43" s="102">
        <v>1</v>
      </c>
      <c r="F43" s="101"/>
      <c r="G43" s="101"/>
      <c r="H43" s="101"/>
      <c r="I43" s="101"/>
      <c r="J43" s="101"/>
      <c r="K43" s="101"/>
      <c r="L43" s="103"/>
      <c r="M43" s="104"/>
      <c r="N43" s="104"/>
      <c r="O43" s="104"/>
      <c r="Q43" s="89"/>
      <c r="R43" s="105"/>
      <c r="S43" s="106">
        <f>INDEX(PT_DIFFERENTIATION_NUM_NTAR,MATCH(A43,PT_DIFFERENTIATION_NTAR_ID,0))</f>
        <v>1</v>
      </c>
      <c r="T43" s="80" t="s">
        <v>18</v>
      </c>
      <c r="U43" s="107"/>
      <c r="V43" s="108"/>
      <c r="W43" s="109"/>
      <c r="X43" s="109"/>
      <c r="Y43" s="109"/>
      <c r="Z43" s="109"/>
      <c r="AA43" s="109"/>
      <c r="AB43" s="109"/>
      <c r="AC43" s="110"/>
      <c r="AD43" s="108" t="str">
        <f>INDEX(PT_DIFFERENTIATION_NTAR,MATCH(A43,PT_DIFFERENTIATION_NTAR_ID,0))</f>
        <v>Услуги по передаче тепловой энергии</v>
      </c>
      <c r="AE43" s="109"/>
      <c r="AF43" s="109"/>
      <c r="AG43" s="109"/>
      <c r="AH43" s="109"/>
      <c r="AI43" s="109"/>
      <c r="AJ43" s="109"/>
      <c r="AK43" s="109"/>
      <c r="AL43" s="110"/>
      <c r="AM43" s="111" t="str">
        <f>IF(TEMPLATE_GROUP="P","По данной форме раскрывается в том числе информация об индикативном предельном уровне цены на тепловую энергию (мощность), который определен в соответствии с Правилами определения в ценовых зонах теплоснабжения предельного уровня "&amp;"цены на тепловую энергию (мощность), включая правила индексации предельного уровня цены на тепловую энергию (мощность), "&amp;"утвержденными постановлением Правительства Российской Федерации от 15 декабря 2017 г. N 1562 (далее - Правила), о графике поэтапного равномерного доведения предельного уровня цены на тепловую энергию (мощность) до уровня, "&amp;"определяемого в соответствии с указанными "&amp;"Правилами, а также информация о тарифах на товары (услуги) в сфере теплоснабжения в случаях, указанных частях 12 1 - 12 4 статьи 10 Федерального закона от 27 июля 2010 г. N 190-ФЗ ""О теплоснабжении"", "&amp;"теплоснабжающей организации, теплосетевой организации в ценовых зонах теплоснабжения. Для каждого вида тарифа в сфере теплоснабжения форма заполняется отдельно."&amp;"
При размещении информации по данной форме дополнительно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"&amp;"об установлении цены (тарифа), источник официального опубликования решения об установлении цены (тарифа) в сфере теплоснабжения.","Для каждого вида тарифа в сфере теплоснабжения форма заполняется отдельно.
"&amp;"В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"&amp;"Указывается наименование тарифа в случае "&amp;IF(TEMPLATE_GROUP="P","утверждения","предложения")&amp;" нескольких тарифов.
В случае наличия нескольких тарифов информация по ним указывается в отдельных строках.")</f>
        <v>Для каждого вида тарифа в сфере теплоснабжения форма заполняется отдельно.
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Указывается наименование тарифа в случае предложения нескольких тарифов.
В случае наличия нескольких тарифов информация по ним указывается в отдельных строках.</v>
      </c>
      <c r="AO43" s="86"/>
      <c r="AP43" s="86" t="str">
        <f t="shared" ref="AP43:AP57" si="1">IF(T43="","",T43)</f>
        <v>Наименование тарифа</v>
      </c>
      <c r="AQ43" s="86"/>
      <c r="AR43" s="86"/>
      <c r="AS43" s="40">
        <v>21</v>
      </c>
    </row>
    <row r="44" spans="1:45" ht="21.95" customHeight="1">
      <c r="A44" s="101" t="s">
        <v>38</v>
      </c>
      <c r="B44" s="101" t="s">
        <v>134</v>
      </c>
      <c r="C44" s="101"/>
      <c r="D44" s="101"/>
      <c r="E44" s="112"/>
      <c r="F44" s="102">
        <v>1</v>
      </c>
      <c r="G44" s="101"/>
      <c r="H44" s="101"/>
      <c r="I44" s="101"/>
      <c r="J44" s="101"/>
      <c r="K44" s="101"/>
      <c r="L44" s="103"/>
      <c r="M44" s="104"/>
      <c r="N44" s="104"/>
      <c r="O44" s="104"/>
      <c r="P44" s="113"/>
      <c r="Q44" s="114"/>
      <c r="R44" s="115"/>
      <c r="S44" s="106" t="str">
        <f>INDEX(PT_DIFFERENTIATION_NUM_TER,MATCH(B44,PT_DIFFERENTIATION_TER_ID,0))</f>
        <v>1.1</v>
      </c>
      <c r="T44" s="116" t="s">
        <v>78</v>
      </c>
      <c r="U44" s="107"/>
      <c r="V44" s="108"/>
      <c r="W44" s="109"/>
      <c r="X44" s="109"/>
      <c r="Y44" s="109"/>
      <c r="Z44" s="109"/>
      <c r="AA44" s="109"/>
      <c r="AB44" s="109"/>
      <c r="AC44" s="110"/>
      <c r="AD44" s="108" t="str">
        <f>INDEX(PT_DIFFERENTIATION_TER,MATCH(B44,PT_DIFFERENTIATION_TER_ID,0))</f>
        <v>без дифференциации</v>
      </c>
      <c r="AE44" s="109"/>
      <c r="AF44" s="109"/>
      <c r="AG44" s="109"/>
      <c r="AH44" s="109"/>
      <c r="AI44" s="109"/>
      <c r="AJ44" s="109"/>
      <c r="AK44" s="109"/>
      <c r="AL44" s="110"/>
      <c r="AM44" s="111" t="s">
        <v>79</v>
      </c>
      <c r="AO44" s="86"/>
      <c r="AP44" s="86" t="str">
        <f t="shared" si="1"/>
        <v>Территория действия тарифа</v>
      </c>
      <c r="AQ44" s="86"/>
      <c r="AR44" s="86"/>
      <c r="AS44" s="40">
        <v>21</v>
      </c>
    </row>
    <row r="45" spans="1:45" ht="24" customHeight="1">
      <c r="A45" s="101" t="s">
        <v>38</v>
      </c>
      <c r="B45" s="101" t="s">
        <v>134</v>
      </c>
      <c r="C45" s="101" t="s">
        <v>135</v>
      </c>
      <c r="D45" s="101"/>
      <c r="E45" s="112"/>
      <c r="F45" s="112"/>
      <c r="G45" s="102">
        <v>1</v>
      </c>
      <c r="H45" s="101"/>
      <c r="I45" s="101"/>
      <c r="J45" s="101"/>
      <c r="K45" s="101"/>
      <c r="L45" s="103"/>
      <c r="M45" s="104"/>
      <c r="N45" s="104"/>
      <c r="O45" s="104"/>
      <c r="P45" s="117"/>
      <c r="Q45" s="114"/>
      <c r="R45" s="115"/>
      <c r="S45" s="106" t="str">
        <f>INDEX(PT_DIFFERENTIATION_NUM_CS,MATCH(C45,PT_DIFFERENTIATION_CS_ID,0))</f>
        <v>1.1.1</v>
      </c>
      <c r="T45" s="118" t="s">
        <v>80</v>
      </c>
      <c r="U45" s="107"/>
      <c r="V45" s="108"/>
      <c r="W45" s="109"/>
      <c r="X45" s="109"/>
      <c r="Y45" s="109"/>
      <c r="Z45" s="109"/>
      <c r="AA45" s="109"/>
      <c r="AB45" s="109"/>
      <c r="AC45" s="110"/>
      <c r="AD45" s="108" t="str">
        <f>INDEX(PT_DIFFERENTIATION_CS,MATCH(C45,PT_DIFFERENTIATION_CS_ID,0))</f>
        <v>без дифференциации</v>
      </c>
      <c r="AE45" s="109"/>
      <c r="AF45" s="109"/>
      <c r="AG45" s="109"/>
      <c r="AH45" s="109"/>
      <c r="AI45" s="109"/>
      <c r="AJ45" s="109"/>
      <c r="AK45" s="109"/>
      <c r="AL45" s="110"/>
      <c r="AM45" s="111" t="s">
        <v>81</v>
      </c>
      <c r="AO45" s="86"/>
      <c r="AP45" s="86" t="str">
        <f t="shared" si="1"/>
        <v xml:space="preserve">Наименование системы теплоснабжения </v>
      </c>
      <c r="AQ45" s="86"/>
      <c r="AR45" s="86"/>
      <c r="AS45" s="40">
        <v>23</v>
      </c>
    </row>
    <row r="46" spans="1:45" ht="21.95" customHeight="1">
      <c r="A46" s="101" t="s">
        <v>38</v>
      </c>
      <c r="B46" s="101" t="s">
        <v>134</v>
      </c>
      <c r="C46" s="101" t="s">
        <v>135</v>
      </c>
      <c r="D46" s="101" t="s">
        <v>136</v>
      </c>
      <c r="E46" s="112"/>
      <c r="F46" s="112"/>
      <c r="G46" s="112"/>
      <c r="H46" s="102">
        <v>1</v>
      </c>
      <c r="I46" s="101"/>
      <c r="J46" s="101"/>
      <c r="K46" s="101"/>
      <c r="L46" s="103"/>
      <c r="M46" s="104"/>
      <c r="N46" s="104"/>
      <c r="O46" s="104"/>
      <c r="P46" s="117"/>
      <c r="Q46" s="114"/>
      <c r="R46" s="115"/>
      <c r="S46" s="106" t="str">
        <f>INDEX(PT_DIFFERENTIATION_NUM_IST_TE,MATCH(D46,PT_DIFFERENTIATION_IST_TE_ID,0))</f>
        <v>1.1.1.1</v>
      </c>
      <c r="T46" s="119" t="s">
        <v>82</v>
      </c>
      <c r="U46" s="107"/>
      <c r="V46" s="108"/>
      <c r="W46" s="109"/>
      <c r="X46" s="109"/>
      <c r="Y46" s="109"/>
      <c r="Z46" s="109"/>
      <c r="AA46" s="109"/>
      <c r="AB46" s="109"/>
      <c r="AC46" s="110"/>
      <c r="AD46" s="108" t="str">
        <f>INDEX(PT_DIFFERENTIATION_IST_TE,MATCH(D46,PT_DIFFERENTIATION_IST_TE_ID,0))</f>
        <v>без дифференциации</v>
      </c>
      <c r="AE46" s="109"/>
      <c r="AF46" s="109"/>
      <c r="AG46" s="109"/>
      <c r="AH46" s="109"/>
      <c r="AI46" s="109"/>
      <c r="AJ46" s="109"/>
      <c r="AK46" s="109"/>
      <c r="AL46" s="110"/>
      <c r="AM46" s="111" t="s">
        <v>83</v>
      </c>
      <c r="AO46" s="86"/>
      <c r="AP46" s="86" t="str">
        <f t="shared" si="1"/>
        <v xml:space="preserve">Источник тепловой энергии  </v>
      </c>
      <c r="AQ46" s="86"/>
      <c r="AR46" s="86"/>
      <c r="AS46" s="40">
        <v>21</v>
      </c>
    </row>
    <row r="47" spans="1:45" ht="49.5" customHeight="1">
      <c r="A47" s="101" t="s">
        <v>38</v>
      </c>
      <c r="B47" s="101" t="s">
        <v>134</v>
      </c>
      <c r="C47" s="101" t="s">
        <v>135</v>
      </c>
      <c r="D47" s="101" t="s">
        <v>136</v>
      </c>
      <c r="E47" s="112"/>
      <c r="F47" s="112"/>
      <c r="G47" s="112"/>
      <c r="H47" s="112"/>
      <c r="I47" s="120" t="str">
        <f>S46&amp;".1"</f>
        <v>1.1.1.1.1</v>
      </c>
      <c r="J47" s="101"/>
      <c r="K47" s="101"/>
      <c r="L47" s="103" t="s">
        <v>84</v>
      </c>
      <c r="P47" s="121">
        <v>1</v>
      </c>
      <c r="Q47" s="122"/>
      <c r="R47" s="123"/>
      <c r="S47" s="106" t="str">
        <f>$I47</f>
        <v>1.1.1.1.1</v>
      </c>
      <c r="T47" s="124" t="s">
        <v>85</v>
      </c>
      <c r="U47" s="107"/>
      <c r="V47" s="125"/>
      <c r="W47" s="126"/>
      <c r="X47" s="126"/>
      <c r="Y47" s="126"/>
      <c r="Z47" s="126"/>
      <c r="AA47" s="126"/>
      <c r="AB47" s="126"/>
      <c r="AC47" s="127"/>
      <c r="AD47" s="125" t="s">
        <v>137</v>
      </c>
      <c r="AE47" s="126"/>
      <c r="AF47" s="126"/>
      <c r="AG47" s="126"/>
      <c r="AH47" s="126"/>
      <c r="AI47" s="126"/>
      <c r="AJ47" s="126"/>
      <c r="AK47" s="126"/>
      <c r="AL47" s="127"/>
      <c r="AM47" s="111" t="s">
        <v>86</v>
      </c>
      <c r="AO47" s="86"/>
      <c r="AP47" s="86" t="str">
        <f t="shared" si="1"/>
        <v>Схема подключения теплопотребляющей установки к коллектору источника тепловой энергии</v>
      </c>
      <c r="AQ47" s="86"/>
      <c r="AR47" s="86"/>
      <c r="AS47" s="40">
        <v>47</v>
      </c>
    </row>
    <row r="48" spans="1:45" ht="21.95" customHeight="1">
      <c r="A48" s="101" t="s">
        <v>38</v>
      </c>
      <c r="B48" s="101" t="s">
        <v>134</v>
      </c>
      <c r="C48" s="101" t="s">
        <v>135</v>
      </c>
      <c r="D48" s="101" t="s">
        <v>136</v>
      </c>
      <c r="E48" s="112"/>
      <c r="F48" s="112"/>
      <c r="G48" s="112"/>
      <c r="H48" s="112"/>
      <c r="I48" s="128"/>
      <c r="J48" s="120" t="str">
        <f>I47&amp;".1"</f>
        <v>1.1.1.1.1.1</v>
      </c>
      <c r="K48" s="101"/>
      <c r="L48" s="103" t="s">
        <v>87</v>
      </c>
      <c r="P48" s="121"/>
      <c r="Q48" s="121">
        <v>1</v>
      </c>
      <c r="R48" s="129"/>
      <c r="S48" s="106" t="str">
        <f>$J48</f>
        <v>1.1.1.1.1.1</v>
      </c>
      <c r="T48" s="130" t="s">
        <v>88</v>
      </c>
      <c r="U48" s="107"/>
      <c r="V48" s="125"/>
      <c r="W48" s="126"/>
      <c r="X48" s="126"/>
      <c r="Y48" s="126"/>
      <c r="Z48" s="126"/>
      <c r="AA48" s="126"/>
      <c r="AB48" s="126"/>
      <c r="AC48" s="127"/>
      <c r="AD48" s="125" t="s">
        <v>138</v>
      </c>
      <c r="AE48" s="126"/>
      <c r="AF48" s="126"/>
      <c r="AG48" s="126"/>
      <c r="AH48" s="126"/>
      <c r="AI48" s="126"/>
      <c r="AJ48" s="126"/>
      <c r="AK48" s="126"/>
      <c r="AL48" s="127"/>
      <c r="AM48" s="111" t="s">
        <v>89</v>
      </c>
      <c r="AO48" s="86"/>
      <c r="AP48" s="86" t="str">
        <f t="shared" si="1"/>
        <v>Группа потребителей</v>
      </c>
      <c r="AQ48" s="86"/>
      <c r="AR48" s="86"/>
      <c r="AS48" s="40">
        <v>21</v>
      </c>
    </row>
    <row r="49" spans="1:45" ht="21.95" customHeight="1">
      <c r="A49" s="101" t="s">
        <v>38</v>
      </c>
      <c r="B49" s="101" t="s">
        <v>134</v>
      </c>
      <c r="C49" s="101" t="s">
        <v>135</v>
      </c>
      <c r="D49" s="101" t="s">
        <v>136</v>
      </c>
      <c r="E49" s="112"/>
      <c r="F49" s="112"/>
      <c r="G49" s="112"/>
      <c r="H49" s="112"/>
      <c r="I49" s="128"/>
      <c r="J49" s="128"/>
      <c r="K49" s="120" t="str">
        <f>J48&amp;".1"</f>
        <v>1.1.1.1.1.1.1</v>
      </c>
      <c r="L49" s="103" t="s">
        <v>90</v>
      </c>
      <c r="P49" s="121"/>
      <c r="Q49" s="121"/>
      <c r="R49" s="129">
        <v>1</v>
      </c>
      <c r="S49" s="106" t="str">
        <f>$K49</f>
        <v>1.1.1.1.1.1.1</v>
      </c>
      <c r="T49" s="131" t="s">
        <v>139</v>
      </c>
      <c r="U49" s="107"/>
      <c r="V49" s="164"/>
      <c r="W49" s="164"/>
      <c r="X49" s="164"/>
      <c r="Y49" s="165"/>
      <c r="Z49" s="166"/>
      <c r="AA49" s="167" t="s">
        <v>91</v>
      </c>
      <c r="AB49" s="166"/>
      <c r="AC49" s="167" t="s">
        <v>91</v>
      </c>
      <c r="AD49" s="132">
        <v>449.46</v>
      </c>
      <c r="AE49" s="133"/>
      <c r="AF49" s="132"/>
      <c r="AG49" s="134"/>
      <c r="AH49" s="135">
        <v>45292</v>
      </c>
      <c r="AI49" s="136" t="s">
        <v>91</v>
      </c>
      <c r="AJ49" s="208">
        <v>45657</v>
      </c>
      <c r="AK49" s="136" t="s">
        <v>140</v>
      </c>
      <c r="AL49" s="209"/>
      <c r="AM49" s="137" t="s">
        <v>92</v>
      </c>
      <c r="AN49" s="85" t="e">
        <f ca="1">STRCHECKDATE(V50:AL50)</f>
        <v>#NAME?</v>
      </c>
      <c r="AO49" s="86"/>
      <c r="AP49" s="86" t="str">
        <f t="shared" si="1"/>
        <v>вода</v>
      </c>
      <c r="AQ49" s="86"/>
      <c r="AR49" s="86"/>
      <c r="AS49" s="40">
        <v>21</v>
      </c>
    </row>
    <row r="50" spans="1:45" ht="1.1499999999999999" customHeight="1">
      <c r="A50" s="101" t="s">
        <v>38</v>
      </c>
      <c r="B50" s="101" t="s">
        <v>134</v>
      </c>
      <c r="C50" s="101" t="s">
        <v>135</v>
      </c>
      <c r="D50" s="101" t="s">
        <v>136</v>
      </c>
      <c r="E50" s="112"/>
      <c r="F50" s="112"/>
      <c r="G50" s="112"/>
      <c r="H50" s="112"/>
      <c r="I50" s="128"/>
      <c r="J50" s="128"/>
      <c r="K50" s="120"/>
      <c r="L50" s="103"/>
      <c r="P50" s="121"/>
      <c r="Q50" s="121"/>
      <c r="R50" s="129"/>
      <c r="S50" s="138"/>
      <c r="T50" s="107"/>
      <c r="U50" s="107"/>
      <c r="V50" s="164"/>
      <c r="W50" s="164"/>
      <c r="X50" s="164"/>
      <c r="Y50" s="139" t="str">
        <f>Z49&amp;"-"&amp;AB49</f>
        <v>-</v>
      </c>
      <c r="Z50" s="167"/>
      <c r="AA50" s="167"/>
      <c r="AB50" s="167"/>
      <c r="AC50" s="167"/>
      <c r="AD50" s="133"/>
      <c r="AE50" s="133"/>
      <c r="AF50" s="133"/>
      <c r="AG50" s="139" t="str">
        <f>AH49&amp;"-"&amp;AJ49</f>
        <v>45292-45657</v>
      </c>
      <c r="AH50" s="140"/>
      <c r="AI50" s="136"/>
      <c r="AJ50" s="210"/>
      <c r="AK50" s="136"/>
      <c r="AL50" s="211"/>
      <c r="AM50" s="141"/>
      <c r="AO50" s="86"/>
      <c r="AP50" s="86" t="str">
        <f t="shared" si="1"/>
        <v/>
      </c>
      <c r="AQ50" s="86"/>
      <c r="AR50" s="86"/>
      <c r="AS50" s="40">
        <v>1</v>
      </c>
    </row>
    <row r="51" spans="1:45" ht="11.45" customHeight="1">
      <c r="A51" s="101" t="s">
        <v>38</v>
      </c>
      <c r="B51" s="101" t="s">
        <v>134</v>
      </c>
      <c r="C51" s="101" t="s">
        <v>135</v>
      </c>
      <c r="D51" s="101" t="s">
        <v>136</v>
      </c>
      <c r="E51" s="112"/>
      <c r="F51" s="112"/>
      <c r="G51" s="112"/>
      <c r="H51" s="112"/>
      <c r="I51" s="128"/>
      <c r="J51" s="120"/>
      <c r="K51" s="101"/>
      <c r="L51" s="103"/>
      <c r="P51" s="121"/>
      <c r="Q51" s="121"/>
      <c r="R51" s="123"/>
      <c r="S51" s="142"/>
      <c r="T51" s="143" t="s">
        <v>93</v>
      </c>
      <c r="U51" s="144"/>
      <c r="V51" s="144"/>
      <c r="W51" s="144"/>
      <c r="X51" s="144"/>
      <c r="Y51" s="144"/>
      <c r="Z51" s="144"/>
      <c r="AA51" s="144"/>
      <c r="AB51" s="144"/>
      <c r="AC51" s="144"/>
      <c r="AD51" s="144"/>
      <c r="AE51" s="144"/>
      <c r="AF51" s="144"/>
      <c r="AG51" s="144"/>
      <c r="AH51" s="144"/>
      <c r="AI51" s="144"/>
      <c r="AJ51" s="144"/>
      <c r="AK51" s="144"/>
      <c r="AL51" s="145"/>
      <c r="AM51" s="146"/>
      <c r="AO51" s="86"/>
      <c r="AP51" s="86" t="str">
        <f t="shared" si="1"/>
        <v>Добавить вид теплоносителя (параметры теплоносителя)</v>
      </c>
      <c r="AQ51" s="86"/>
      <c r="AR51" s="86"/>
      <c r="AS51" s="40">
        <v>11</v>
      </c>
    </row>
    <row r="52" spans="1:45" ht="11.45" customHeight="1">
      <c r="A52" s="101" t="s">
        <v>38</v>
      </c>
      <c r="B52" s="101" t="s">
        <v>134</v>
      </c>
      <c r="C52" s="101" t="s">
        <v>135</v>
      </c>
      <c r="D52" s="101" t="s">
        <v>136</v>
      </c>
      <c r="E52" s="112"/>
      <c r="F52" s="112"/>
      <c r="G52" s="112"/>
      <c r="H52" s="112"/>
      <c r="I52" s="120"/>
      <c r="J52" s="101"/>
      <c r="K52" s="101"/>
      <c r="L52" s="103"/>
      <c r="P52" s="121"/>
      <c r="Q52" s="122"/>
      <c r="R52" s="123"/>
      <c r="S52" s="142"/>
      <c r="T52" s="147" t="s">
        <v>94</v>
      </c>
      <c r="U52" s="144"/>
      <c r="V52" s="144"/>
      <c r="W52" s="144"/>
      <c r="X52" s="144"/>
      <c r="Y52" s="144"/>
      <c r="Z52" s="144"/>
      <c r="AA52" s="144"/>
      <c r="AB52" s="144"/>
      <c r="AC52" s="148"/>
      <c r="AD52" s="144"/>
      <c r="AE52" s="144"/>
      <c r="AF52" s="144"/>
      <c r="AG52" s="144"/>
      <c r="AH52" s="144"/>
      <c r="AI52" s="144"/>
      <c r="AJ52" s="144"/>
      <c r="AK52" s="148"/>
      <c r="AL52" s="144"/>
      <c r="AM52" s="149"/>
      <c r="AO52" s="86"/>
      <c r="AP52" s="86" t="str">
        <f t="shared" si="1"/>
        <v>Добавить группу потребителей</v>
      </c>
      <c r="AQ52" s="86"/>
      <c r="AR52" s="86"/>
      <c r="AS52" s="40">
        <v>11</v>
      </c>
    </row>
    <row r="53" spans="1:45" ht="14.65" customHeight="1">
      <c r="A53" s="101" t="s">
        <v>38</v>
      </c>
      <c r="B53" s="101" t="s">
        <v>134</v>
      </c>
      <c r="C53" s="101" t="s">
        <v>135</v>
      </c>
      <c r="D53" s="101" t="s">
        <v>136</v>
      </c>
      <c r="E53" s="112"/>
      <c r="F53" s="112"/>
      <c r="G53" s="112"/>
      <c r="H53" s="102"/>
      <c r="I53" s="101"/>
      <c r="J53" s="101"/>
      <c r="K53" s="101"/>
      <c r="L53" s="103"/>
      <c r="M53" s="104"/>
      <c r="N53" s="104"/>
      <c r="O53" s="96"/>
      <c r="P53" s="89"/>
      <c r="Q53" s="150"/>
      <c r="R53" s="105"/>
      <c r="S53" s="142"/>
      <c r="T53" s="151" t="s">
        <v>95</v>
      </c>
      <c r="U53" s="144"/>
      <c r="V53" s="144"/>
      <c r="W53" s="144"/>
      <c r="X53" s="144"/>
      <c r="Y53" s="144"/>
      <c r="Z53" s="144"/>
      <c r="AA53" s="144"/>
      <c r="AB53" s="144"/>
      <c r="AC53" s="148"/>
      <c r="AD53" s="144"/>
      <c r="AE53" s="144"/>
      <c r="AF53" s="144"/>
      <c r="AG53" s="144"/>
      <c r="AH53" s="144"/>
      <c r="AI53" s="144"/>
      <c r="AJ53" s="144"/>
      <c r="AK53" s="148"/>
      <c r="AL53" s="144"/>
      <c r="AM53" s="149"/>
      <c r="AO53" s="86"/>
      <c r="AP53" s="86" t="str">
        <f t="shared" si="1"/>
        <v>Добавить схему подключения</v>
      </c>
      <c r="AQ53" s="86"/>
      <c r="AR53" s="86"/>
      <c r="AS53" s="40">
        <v>14</v>
      </c>
    </row>
    <row r="54" spans="1:45" s="85" customFormat="1" ht="1.1499999999999999" customHeight="1">
      <c r="A54" s="152" t="s">
        <v>38</v>
      </c>
      <c r="B54" s="152" t="s">
        <v>134</v>
      </c>
      <c r="C54" s="152" t="s">
        <v>135</v>
      </c>
      <c r="D54" s="152"/>
      <c r="E54" s="112"/>
      <c r="F54" s="112"/>
      <c r="G54" s="102"/>
      <c r="H54" s="152"/>
      <c r="I54" s="152"/>
      <c r="J54" s="152"/>
      <c r="K54" s="152"/>
      <c r="L54" s="153"/>
      <c r="M54" s="154"/>
      <c r="N54" s="154"/>
      <c r="P54" s="94"/>
      <c r="Q54" s="155"/>
      <c r="R54" s="94"/>
      <c r="S54" s="160"/>
      <c r="T54" s="163" t="s">
        <v>96</v>
      </c>
      <c r="U54" s="162"/>
      <c r="V54" s="162"/>
      <c r="W54" s="162"/>
      <c r="X54" s="162"/>
      <c r="Y54" s="162"/>
      <c r="Z54" s="162"/>
      <c r="AA54" s="162"/>
      <c r="AB54" s="162"/>
      <c r="AC54" s="162"/>
      <c r="AD54" s="162"/>
      <c r="AE54" s="162"/>
      <c r="AF54" s="162"/>
      <c r="AG54" s="162"/>
      <c r="AH54" s="162"/>
      <c r="AI54" s="162"/>
      <c r="AJ54" s="162"/>
      <c r="AK54" s="162"/>
      <c r="AL54" s="162"/>
      <c r="AM54" s="162"/>
      <c r="AO54" s="86"/>
      <c r="AP54" s="86" t="str">
        <f t="shared" si="1"/>
        <v>Добавить источник для дифференциации</v>
      </c>
      <c r="AQ54" s="86"/>
      <c r="AR54" s="86"/>
      <c r="AS54" s="85">
        <v>1</v>
      </c>
    </row>
    <row r="55" spans="1:45" s="85" customFormat="1" ht="1.1499999999999999" customHeight="1">
      <c r="A55" s="152" t="s">
        <v>38</v>
      </c>
      <c r="B55" s="152" t="s">
        <v>134</v>
      </c>
      <c r="C55" s="152"/>
      <c r="D55" s="152"/>
      <c r="E55" s="112"/>
      <c r="F55" s="102"/>
      <c r="G55" s="152"/>
      <c r="H55" s="152"/>
      <c r="I55" s="152"/>
      <c r="J55" s="152"/>
      <c r="K55" s="152"/>
      <c r="L55" s="153"/>
      <c r="M55" s="159"/>
      <c r="N55" s="159"/>
      <c r="P55" s="94"/>
      <c r="Q55" s="155"/>
      <c r="R55" s="94"/>
      <c r="S55" s="160"/>
      <c r="T55" s="163" t="s">
        <v>97</v>
      </c>
      <c r="U55" s="162"/>
      <c r="V55" s="162"/>
      <c r="W55" s="162"/>
      <c r="X55" s="162"/>
      <c r="Y55" s="162"/>
      <c r="Z55" s="162"/>
      <c r="AA55" s="162"/>
      <c r="AB55" s="162"/>
      <c r="AC55" s="162"/>
      <c r="AD55" s="162"/>
      <c r="AE55" s="162"/>
      <c r="AF55" s="162"/>
      <c r="AG55" s="162"/>
      <c r="AH55" s="162"/>
      <c r="AI55" s="162"/>
      <c r="AJ55" s="162"/>
      <c r="AK55" s="162"/>
      <c r="AL55" s="162"/>
      <c r="AM55" s="162"/>
      <c r="AO55" s="86"/>
      <c r="AP55" s="86" t="str">
        <f t="shared" si="1"/>
        <v>Добавить централизованную систему для дифференциации</v>
      </c>
      <c r="AQ55" s="86"/>
      <c r="AR55" s="86"/>
      <c r="AS55" s="85">
        <v>1</v>
      </c>
    </row>
    <row r="56" spans="1:45" s="85" customFormat="1" ht="1.1499999999999999" customHeight="1">
      <c r="A56" s="152" t="s">
        <v>38</v>
      </c>
      <c r="B56" s="152"/>
      <c r="C56" s="152"/>
      <c r="D56" s="152"/>
      <c r="E56" s="102"/>
      <c r="F56" s="152"/>
      <c r="G56" s="152"/>
      <c r="H56" s="152"/>
      <c r="I56" s="152"/>
      <c r="J56" s="152"/>
      <c r="K56" s="152"/>
      <c r="L56" s="153"/>
      <c r="M56" s="159"/>
      <c r="N56" s="159"/>
      <c r="P56" s="94"/>
      <c r="Q56" s="155"/>
      <c r="R56" s="94"/>
      <c r="S56" s="160"/>
      <c r="T56" s="163" t="s">
        <v>98</v>
      </c>
      <c r="U56" s="162"/>
      <c r="V56" s="162"/>
      <c r="W56" s="162"/>
      <c r="X56" s="162"/>
      <c r="Y56" s="162"/>
      <c r="Z56" s="162"/>
      <c r="AA56" s="162"/>
      <c r="AB56" s="162"/>
      <c r="AC56" s="162"/>
      <c r="AD56" s="162"/>
      <c r="AE56" s="162"/>
      <c r="AF56" s="162"/>
      <c r="AG56" s="162"/>
      <c r="AH56" s="162"/>
      <c r="AI56" s="162"/>
      <c r="AJ56" s="162"/>
      <c r="AK56" s="162"/>
      <c r="AL56" s="162"/>
      <c r="AM56" s="162"/>
      <c r="AO56" s="86"/>
      <c r="AP56" s="86" t="str">
        <f t="shared" si="1"/>
        <v>Добавить территорию для дифференциации</v>
      </c>
      <c r="AQ56" s="86"/>
      <c r="AR56" s="86"/>
      <c r="AS56" s="85">
        <v>1</v>
      </c>
    </row>
    <row r="57" spans="1:45" s="85" customFormat="1" ht="1.1499999999999999" customHeight="1">
      <c r="A57" s="152"/>
      <c r="B57" s="152"/>
      <c r="C57" s="152"/>
      <c r="D57" s="152"/>
      <c r="E57" s="152"/>
      <c r="F57" s="152"/>
      <c r="G57" s="152"/>
      <c r="H57" s="152"/>
      <c r="I57" s="152"/>
      <c r="J57" s="152"/>
      <c r="K57" s="152"/>
      <c r="L57" s="153"/>
      <c r="M57" s="159"/>
      <c r="N57" s="159"/>
      <c r="P57" s="94"/>
      <c r="Q57" s="155"/>
      <c r="R57" s="94"/>
      <c r="S57" s="160"/>
      <c r="T57" s="163" t="s">
        <v>141</v>
      </c>
      <c r="U57" s="162"/>
      <c r="V57" s="162"/>
      <c r="W57" s="162"/>
      <c r="X57" s="162"/>
      <c r="Y57" s="162"/>
      <c r="Z57" s="162"/>
      <c r="AA57" s="162"/>
      <c r="AB57" s="162"/>
      <c r="AC57" s="162"/>
      <c r="AD57" s="162"/>
      <c r="AE57" s="162"/>
      <c r="AF57" s="162"/>
      <c r="AG57" s="162"/>
      <c r="AH57" s="162"/>
      <c r="AI57" s="162"/>
      <c r="AJ57" s="162"/>
      <c r="AK57" s="162"/>
      <c r="AL57" s="162"/>
      <c r="AM57" s="162"/>
      <c r="AO57" s="86"/>
      <c r="AP57" s="86" t="str">
        <f t="shared" si="1"/>
        <v>Добавить наименование тарифа</v>
      </c>
      <c r="AQ57" s="86"/>
      <c r="AR57" s="86"/>
      <c r="AS57" s="85">
        <v>1</v>
      </c>
    </row>
    <row r="58" spans="1:45" ht="11.45" customHeight="1">
      <c r="M58" s="96"/>
      <c r="N58" s="96"/>
      <c r="O58" s="96"/>
      <c r="P58" s="40"/>
      <c r="Q58" s="40"/>
      <c r="R58" s="40"/>
      <c r="S58" s="40"/>
      <c r="AN58" s="40"/>
      <c r="AO58" s="40"/>
      <c r="AP58" s="40"/>
      <c r="AQ58" s="40"/>
      <c r="AR58" s="40"/>
      <c r="AS58" s="40">
        <v>11</v>
      </c>
    </row>
    <row r="59" spans="1:45" ht="28.5" customHeight="1">
      <c r="O59" s="96"/>
      <c r="S59" s="38"/>
      <c r="T59" s="39"/>
      <c r="U59" s="39"/>
      <c r="V59" s="39"/>
      <c r="W59" s="39"/>
      <c r="X59" s="39"/>
      <c r="Y59" s="39"/>
      <c r="Z59" s="39"/>
      <c r="AA59" s="39"/>
      <c r="AB59" s="39"/>
      <c r="AC59" s="39"/>
      <c r="AD59" s="39"/>
      <c r="AE59" s="39"/>
      <c r="AF59" s="39"/>
      <c r="AG59" s="39"/>
      <c r="AH59" s="39"/>
      <c r="AI59" s="39"/>
      <c r="AJ59" s="39"/>
      <c r="AK59" s="39"/>
      <c r="AL59" s="39"/>
      <c r="AM59" s="39"/>
      <c r="AS59" s="40">
        <v>27</v>
      </c>
    </row>
    <row r="60" spans="1:45" ht="65.25" customHeight="1">
      <c r="O60" s="96"/>
      <c r="T60" s="39"/>
      <c r="U60" s="39"/>
      <c r="V60" s="39"/>
      <c r="W60" s="39"/>
      <c r="X60" s="39"/>
      <c r="Y60" s="39"/>
      <c r="Z60" s="39"/>
      <c r="AA60" s="39"/>
      <c r="AB60" s="39"/>
      <c r="AC60" s="39"/>
      <c r="AD60" s="39"/>
      <c r="AE60" s="39"/>
      <c r="AF60" s="39"/>
      <c r="AG60" s="39"/>
      <c r="AH60" s="39"/>
      <c r="AI60" s="39"/>
      <c r="AJ60" s="39"/>
      <c r="AK60" s="39"/>
      <c r="AL60" s="39"/>
      <c r="AM60" s="39"/>
      <c r="AS60" s="40">
        <v>62</v>
      </c>
    </row>
    <row r="61" spans="1:45" ht="14.65" customHeight="1">
      <c r="O61" s="96"/>
      <c r="AS61" s="40">
        <v>14</v>
      </c>
    </row>
    <row r="62" spans="1:45" ht="18.75" customHeight="1">
      <c r="O62" s="96"/>
      <c r="S62" s="38"/>
      <c r="T62" s="39"/>
      <c r="U62" s="39"/>
      <c r="V62" s="39"/>
      <c r="W62" s="39"/>
      <c r="X62" s="39"/>
      <c r="Y62" s="39"/>
      <c r="Z62" s="39"/>
      <c r="AA62" s="39"/>
      <c r="AB62" s="39"/>
      <c r="AC62" s="39"/>
      <c r="AD62" s="39"/>
      <c r="AE62" s="39"/>
      <c r="AF62" s="39"/>
      <c r="AG62" s="39"/>
      <c r="AH62" s="39"/>
      <c r="AI62" s="39"/>
      <c r="AJ62" s="39"/>
      <c r="AK62" s="39"/>
      <c r="AL62" s="39"/>
      <c r="AM62" s="39"/>
      <c r="AS62" s="40">
        <v>18</v>
      </c>
    </row>
    <row r="63" spans="1:45" ht="18.75" customHeight="1">
      <c r="O63" s="96"/>
      <c r="T63" s="39"/>
      <c r="U63" s="39"/>
      <c r="V63" s="39"/>
      <c r="W63" s="39"/>
      <c r="X63" s="39"/>
      <c r="Y63" s="39"/>
      <c r="Z63" s="39"/>
      <c r="AA63" s="39"/>
      <c r="AB63" s="39"/>
      <c r="AC63" s="39"/>
      <c r="AD63" s="39"/>
      <c r="AE63" s="39"/>
      <c r="AF63" s="39"/>
      <c r="AG63" s="39"/>
      <c r="AH63" s="39"/>
      <c r="AI63" s="39"/>
      <c r="AJ63" s="39"/>
      <c r="AK63" s="39"/>
      <c r="AL63" s="39"/>
      <c r="AM63" s="39"/>
      <c r="AS63" s="40">
        <v>18</v>
      </c>
    </row>
    <row r="64" spans="1:45" ht="29.25" customHeight="1">
      <c r="O64" s="96"/>
      <c r="S64" s="38"/>
      <c r="T64" s="39"/>
      <c r="U64" s="39"/>
      <c r="V64" s="39"/>
      <c r="W64" s="39"/>
      <c r="X64" s="39"/>
      <c r="Y64" s="39"/>
      <c r="Z64" s="39"/>
      <c r="AA64" s="39"/>
      <c r="AB64" s="39"/>
      <c r="AC64" s="39"/>
      <c r="AD64" s="39"/>
      <c r="AE64" s="39"/>
      <c r="AF64" s="39"/>
      <c r="AG64" s="39"/>
      <c r="AH64" s="39"/>
      <c r="AI64" s="39"/>
      <c r="AJ64" s="39"/>
      <c r="AK64" s="39"/>
      <c r="AL64" s="39"/>
      <c r="AM64" s="39"/>
      <c r="AS64" s="40">
        <v>28</v>
      </c>
    </row>
    <row r="65" spans="1:45" ht="22.5" hidden="1" customHeight="1">
      <c r="A65" s="96" t="s">
        <v>76</v>
      </c>
      <c r="B65" s="96">
        <v>0</v>
      </c>
      <c r="C65" s="96">
        <v>0</v>
      </c>
      <c r="D65" s="96">
        <v>0</v>
      </c>
      <c r="E65" s="96">
        <v>0</v>
      </c>
      <c r="F65" s="96">
        <v>0</v>
      </c>
      <c r="G65" s="96">
        <v>0</v>
      </c>
      <c r="H65" s="96">
        <v>0</v>
      </c>
      <c r="I65" s="96">
        <v>0</v>
      </c>
      <c r="J65" s="96">
        <v>0</v>
      </c>
      <c r="K65" s="96">
        <v>0</v>
      </c>
      <c r="L65" s="97">
        <v>0</v>
      </c>
      <c r="M65" s="98">
        <v>0</v>
      </c>
      <c r="N65" s="98">
        <v>0</v>
      </c>
      <c r="O65" s="98">
        <v>0</v>
      </c>
      <c r="P65" s="99">
        <v>3</v>
      </c>
      <c r="Q65" s="37">
        <v>3</v>
      </c>
      <c r="R65" s="37">
        <v>3</v>
      </c>
      <c r="S65" s="100">
        <v>12</v>
      </c>
      <c r="T65" s="40">
        <v>31</v>
      </c>
      <c r="U65" s="40">
        <v>0</v>
      </c>
      <c r="V65" s="40">
        <v>0</v>
      </c>
      <c r="W65" s="40">
        <v>0</v>
      </c>
      <c r="X65" s="40">
        <v>0</v>
      </c>
      <c r="Y65" s="40">
        <v>0</v>
      </c>
      <c r="Z65" s="40">
        <v>0</v>
      </c>
      <c r="AA65" s="40">
        <v>0</v>
      </c>
      <c r="AB65" s="40">
        <v>0</v>
      </c>
      <c r="AC65" s="40">
        <v>0</v>
      </c>
      <c r="AD65" s="40">
        <v>24</v>
      </c>
      <c r="AE65" s="40">
        <v>0</v>
      </c>
      <c r="AF65" s="40">
        <v>24</v>
      </c>
      <c r="AG65" s="40">
        <v>24</v>
      </c>
      <c r="AH65" s="40">
        <v>11</v>
      </c>
      <c r="AI65" s="40">
        <v>3</v>
      </c>
      <c r="AJ65" s="40">
        <v>11</v>
      </c>
      <c r="AK65" s="40">
        <v>0</v>
      </c>
      <c r="AL65" s="40">
        <v>4</v>
      </c>
      <c r="AM65" s="40">
        <v>115</v>
      </c>
      <c r="AN65" s="85">
        <v>10</v>
      </c>
      <c r="AO65" s="85">
        <v>10</v>
      </c>
      <c r="AP65" s="85">
        <v>10</v>
      </c>
      <c r="AQ65" s="85">
        <v>10</v>
      </c>
      <c r="AR65" s="85">
        <v>10</v>
      </c>
      <c r="AS65" s="40">
        <v>23</v>
      </c>
    </row>
  </sheetData>
  <mergeCells count="112">
    <mergeCell ref="T63:AM63"/>
    <mergeCell ref="T64:AM64"/>
    <mergeCell ref="AJ49:AJ50"/>
    <mergeCell ref="AK49:AK50"/>
    <mergeCell ref="AM49:AM51"/>
    <mergeCell ref="T59:AM59"/>
    <mergeCell ref="T60:AM60"/>
    <mergeCell ref="T62:AM62"/>
    <mergeCell ref="Q48:Q51"/>
    <mergeCell ref="V48:AC48"/>
    <mergeCell ref="AD48:AL48"/>
    <mergeCell ref="K49:K50"/>
    <mergeCell ref="Z49:Z50"/>
    <mergeCell ref="AA49:AA50"/>
    <mergeCell ref="AB49:AB50"/>
    <mergeCell ref="AC49:AC50"/>
    <mergeCell ref="AH49:AH50"/>
    <mergeCell ref="AI49:AI50"/>
    <mergeCell ref="V45:AC45"/>
    <mergeCell ref="AD45:AL45"/>
    <mergeCell ref="H46:H53"/>
    <mergeCell ref="V46:AC46"/>
    <mergeCell ref="AD46:AL46"/>
    <mergeCell ref="I47:I52"/>
    <mergeCell ref="P47:P52"/>
    <mergeCell ref="V47:AC47"/>
    <mergeCell ref="AD47:AL47"/>
    <mergeCell ref="J48:J51"/>
    <mergeCell ref="AI41:AJ41"/>
    <mergeCell ref="AA42:AB42"/>
    <mergeCell ref="AI42:AJ42"/>
    <mergeCell ref="E43:E56"/>
    <mergeCell ref="V43:AC43"/>
    <mergeCell ref="AD43:AL43"/>
    <mergeCell ref="F44:F55"/>
    <mergeCell ref="V44:AC44"/>
    <mergeCell ref="AD44:AL44"/>
    <mergeCell ref="G45:G54"/>
    <mergeCell ref="AL39:AL41"/>
    <mergeCell ref="V40:V41"/>
    <mergeCell ref="W40:W41"/>
    <mergeCell ref="X40:Y40"/>
    <mergeCell ref="Z40:AB40"/>
    <mergeCell ref="AD40:AD41"/>
    <mergeCell ref="AE40:AE41"/>
    <mergeCell ref="AF40:AG40"/>
    <mergeCell ref="AH40:AJ40"/>
    <mergeCell ref="AA41:AB41"/>
    <mergeCell ref="V37:AC37"/>
    <mergeCell ref="AD37:AK37"/>
    <mergeCell ref="S38:AL38"/>
    <mergeCell ref="AM38:AM41"/>
    <mergeCell ref="S39:S41"/>
    <mergeCell ref="T39:T41"/>
    <mergeCell ref="V39:AB39"/>
    <mergeCell ref="AC39:AC41"/>
    <mergeCell ref="AD39:AJ39"/>
    <mergeCell ref="AK39:AK41"/>
    <mergeCell ref="S34:T34"/>
    <mergeCell ref="V34:AB34"/>
    <mergeCell ref="AD34:AJ34"/>
    <mergeCell ref="S35:T35"/>
    <mergeCell ref="V35:AB35"/>
    <mergeCell ref="AD35:AJ35"/>
    <mergeCell ref="S31:T31"/>
    <mergeCell ref="V31:AB31"/>
    <mergeCell ref="AD31:AJ31"/>
    <mergeCell ref="S32:T32"/>
    <mergeCell ref="V32:AB32"/>
    <mergeCell ref="AD32:AJ32"/>
    <mergeCell ref="S26:AJ26"/>
    <mergeCell ref="S27:AJ27"/>
    <mergeCell ref="S29:T29"/>
    <mergeCell ref="V29:AB29"/>
    <mergeCell ref="AD29:AJ29"/>
    <mergeCell ref="S30:T30"/>
    <mergeCell ref="V30:AB30"/>
    <mergeCell ref="AD30:AJ30"/>
    <mergeCell ref="AI8:AI9"/>
    <mergeCell ref="AJ8:AJ9"/>
    <mergeCell ref="AK8:AK9"/>
    <mergeCell ref="AM8:AM10"/>
    <mergeCell ref="AH17:AH18"/>
    <mergeCell ref="AI17:AI18"/>
    <mergeCell ref="AJ17:AJ18"/>
    <mergeCell ref="AK17:AK18"/>
    <mergeCell ref="K8:K9"/>
    <mergeCell ref="Z8:Z9"/>
    <mergeCell ref="AA8:AA9"/>
    <mergeCell ref="AB8:AB9"/>
    <mergeCell ref="AC8:AC9"/>
    <mergeCell ref="AH8:AH9"/>
    <mergeCell ref="V5:AC5"/>
    <mergeCell ref="AD5:AL5"/>
    <mergeCell ref="I6:I11"/>
    <mergeCell ref="P6:P11"/>
    <mergeCell ref="V6:AC6"/>
    <mergeCell ref="AD6:AL6"/>
    <mergeCell ref="J7:J10"/>
    <mergeCell ref="Q7:Q10"/>
    <mergeCell ref="V7:AC7"/>
    <mergeCell ref="AD7:AL7"/>
    <mergeCell ref="E2:E15"/>
    <mergeCell ref="V2:AC2"/>
    <mergeCell ref="AD2:AL2"/>
    <mergeCell ref="F3:F14"/>
    <mergeCell ref="V3:AC3"/>
    <mergeCell ref="AD3:AL3"/>
    <mergeCell ref="G4:G13"/>
    <mergeCell ref="V4:AC4"/>
    <mergeCell ref="AD4:AL4"/>
    <mergeCell ref="H5:H12"/>
  </mergeCells>
  <dataValidations count="8">
    <dataValidation allowBlank="1" promptTitle="checkPeriodRange" sqref="Y65586 Y131122 Y196658 Y262194 Y327730 Y393266 Y458802 Y524338 Y589874 Y655410 Y720946 Y786482 Y852018 Y917554 Y983090 Y9 AG65586 AG131122 AG196658 AG262194 AG327730 AG393266 AG458802 AG524338 AG589874 AG655410 AG720946 AG786482 AG852018 AG917554 AG983090 AG9 AG50 AG18 Y50" xr:uid="{4422A45B-DB0E-4909-84ED-2140C3E927F0}"/>
    <dataValidation allowBlank="1" showInputMessage="1" showErrorMessage="1" prompt="Для выбора выполните двойной щелчок левой клавиши мыши по соответствующей ячейке." sqref="AA65585 AA131121 AA196657 AA262193 AA327729 AA393265 AA458801 AA524337 AA589873 AA655409 AA720945 AA786481 AA852017 AA917553 AA983089 AC131121 AC458801 AC196657 AC262193 AC327729 AC393265 AC524337 AC589873 AC655409 AC720945 AC786481 AC852017 AC917553 AC983089 AC65585 AI65585 AI131121 AI196657 AI262193 AI327729 AI393265 AI458801 AI524337 AI589873 AI655409 AI720945 AI786481 AI852017 AI917553 AI983089 AK327729 AK393265 AK49 AK524337 AK8 AK589873 AK655409 AK17 AK720945 AK786481 AK852017 AK917553 AK983089 AK65585 AK131121 AI49 AK458801 AI8 AC8 AA8 AI17 AK196657 AA49 AC49 AK262193" xr:uid="{CE91205E-22C3-4291-AFD2-D6A6F32462EC}"/>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Z65585 Z131121 Z196657 Z262193 Z327729 Z393265 Z458801 Z524337 Z589873 Z655409 Z720945 Z786481 Z852017 Z917553 Z983089 AB65585 AB131121 AB196657 AB262193 AB327729 AB393265 AB458801 AB524337 AB589873 AB655409 AB720945 AB786481 AB852017 AB917553 AB983089 Z8 AH65585 AH131121 AH196657 AH262193 AH327729 AH393265 AH458801 AH524337 AH589873 AH655409 AH720945 AH786481 AH852017 AH917553 AH983089 AJ65585 AJ131121 AJ196657 AJ262193 AJ327729 AJ393265 AJ458801 AJ524337 AJ589873 AJ655409 AJ720945 AJ786481 AJ852017 AJ917553 AJ983089 AJ49 AH49 AH8 AJ8 AB8 AH17 AJ17 Z49 AB49" xr:uid="{0B85E8A2-0794-4D0B-B0BF-0E500614128F}"/>
    <dataValidation type="list" allowBlank="1" showInputMessage="1" showErrorMessage="1" errorTitle="Ошибка" error="Выберите значение из списка" sqref="T65585 T131121 T196657 T262193 T327729 T393265 T458801 T524337 T589873 T655409 T720945 T786481 T852017 T917553 T983089" xr:uid="{8A5224CC-68C0-4A6D-A68B-DE049A666BEC}">
      <formula1>kind_of_heat_transfer</formula1>
    </dataValidation>
    <dataValidation type="textLength" operator="lessThanOrEqual" allowBlank="1" showInputMessage="1" showErrorMessage="1" errorTitle="Ошибка" error="Допускается ввод не более 900 символов!" sqref="AM65579:AM65586 AM131115:AM131122 AM196651:AM196658 AM262187:AM262194 AM327723:AM327730 AM393259:AM393266 AM458795:AM458802 AM524331:AM524338 AM589867:AM589874 AM655403:AM655410 AM720939:AM720946 AM786475:AM786482 AM852011:AM852018 AM917547:AM917554 AM983083:AM983090" xr:uid="{57402C93-9035-4517-9789-6CFBA1AD462A}">
      <formula1>900</formula1>
    </dataValidation>
    <dataValidation type="list" allowBlank="1" showInputMessage="1" showErrorMessage="1" errorTitle="Ошибка" error="Выберите значение из списка" sqref="V983087:W983087 V65583:W65583 V131119:W131119 V196655:W196655 V262191:W262191 V327727:W327727 V393263:W393263 V458799:W458799 V524335:W524335 V589871:W589871 V655407:W655407 V720943:W720943 V786479:W786479 V852015:W852015 V917551:W917551 AD983087:AE983087 AD65583:AE65583 AD131119:AE131119 AD196655:AE196655 AD262191:AE262191 AD327727:AE327727 AD393263:AE393263 AD458799:AE458799 AD524335:AE524335 AD589871:AE589871 AD655407:AE655407 AD720943:AE720943 AD786479:AE786479 AD852015:AE852015 AD917551:AE917551" xr:uid="{EF82D8EF-5D6A-44F9-94E4-759110784A0A}">
      <formula1>kind_of_scheme_in</formula1>
    </dataValidation>
    <dataValidation allowBlank="1" sqref="S131123:AM131129 S196659:AM196665 S262195:AM262201 S327731:AM327737 S393267:AM393273 S458803:AM458809 S524339:AM524345 S589875:AM589881 S655411:AM655417 S720947:AM720953 S786483:AM786489 S852019:AM852025 S917555:AM917561 S983091:AM983097 S65587:AM65593" xr:uid="{1940818F-9505-4199-8578-7AFC51416201}"/>
    <dataValidation type="list" allowBlank="1" showInputMessage="1" errorTitle="Ошибка" error="Выберите значение из списка" prompt="Выберите значение из списка" sqref="V983088:AL983088 V65584:AL65584 V131120:AL131120 V196656:AL196656 V262192:AL262192 V327728:AL327728 V393264:AL393264 V458800:AL458800 V524336:AL524336 V589872:AL589872 V655408:AL655408 V720944:AL720944 V786480:AL786480 V852016:AL852016 V917552:AL917552" xr:uid="{240AD606-02DE-4264-8DDE-4CE64C0BD695}">
      <formula1>kind_of_cons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Форма 17</vt:lpstr>
      <vt:lpstr>Форма 18</vt:lpstr>
      <vt:lpstr>Форма 19</vt:lpstr>
      <vt:lpstr>OFFER_METHOD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Ю. Протасова</dc:creator>
  <cp:lastModifiedBy>Татьяна Ю. Протасова</cp:lastModifiedBy>
  <dcterms:created xsi:type="dcterms:W3CDTF">2015-06-05T18:19:34Z</dcterms:created>
  <dcterms:modified xsi:type="dcterms:W3CDTF">2024-07-08T04:39:31Z</dcterms:modified>
</cp:coreProperties>
</file>