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1155" windowWidth="9510" windowHeight="2655" firstSheet="15" activeTab="18"/>
  </bookViews>
  <sheets>
    <sheet name="отчет за 1кв 2009год" sheetId="1" r:id="rId1"/>
    <sheet name="для юрьевны банк" sheetId="2" r:id="rId2"/>
    <sheet name="отчет за 9 месяцев2009 года" sheetId="3" r:id="rId3"/>
    <sheet name="отчет за 9 мес2009 года варЦвет" sheetId="4" r:id="rId4"/>
    <sheet name="отчет за 2009 год" sheetId="5" r:id="rId5"/>
    <sheet name="правильный вариант 9 месяцев 20" sheetId="6" r:id="rId6"/>
    <sheet name="правильный вариант 9 месяце (2)" sheetId="7" r:id="rId7"/>
    <sheet name="правильный вариант 2009 год" sheetId="8" r:id="rId8"/>
    <sheet name="отчет за 1 полугодие 2009 " sheetId="9" r:id="rId9"/>
    <sheet name="отчет по ИП" sheetId="10" r:id="rId10"/>
    <sheet name="2008 год" sheetId="11" r:id="rId11"/>
    <sheet name="Лист2" sheetId="12" r:id="rId12"/>
    <sheet name="отчет по ИП за год" sheetId="13" r:id="rId13"/>
    <sheet name="отчет  ИП за год по цифрам ДГХ" sheetId="14" r:id="rId14"/>
    <sheet name="отчет за 9 месяцев" sheetId="15" r:id="rId15"/>
    <sheet name="отчет за 1кв 2010год " sheetId="16" r:id="rId16"/>
    <sheet name="отчет за 1полугодие2010год " sheetId="17" r:id="rId17"/>
    <sheet name=" 2010" sheetId="18" r:id="rId18"/>
    <sheet name="2010 для Цветковой" sheetId="19" r:id="rId19"/>
  </sheets>
  <externalReferences>
    <externalReference r:id="rId22"/>
    <externalReference r:id="rId23"/>
  </externalReferences>
  <definedNames>
    <definedName name="БПК">#REF!</definedName>
    <definedName name="Диспетчерская">#REF!</definedName>
    <definedName name="ИТОГО">#REF!</definedName>
    <definedName name="Контора_ТИС">#REF!</definedName>
    <definedName name="Контора_ЦПП">#REF!</definedName>
    <definedName name="Котельная_1__в_тч_эл\цех">#REF!</definedName>
    <definedName name="Котельная_2__в_тч_эл\цех">#REF!</definedName>
    <definedName name="Котельная_3">#REF!</definedName>
    <definedName name="Котельная_Взлетка">#REF!</definedName>
    <definedName name="котельная_Рыбокомбината">#REF!</definedName>
    <definedName name="Мастерская_УТР">#REF!</definedName>
    <definedName name="_xlnm.Print_Area" localSheetId="17">' 2010'!$A$1:$M$56</definedName>
    <definedName name="_xlnm.Print_Area" localSheetId="10">'2008 год'!$A$1:$I$45</definedName>
    <definedName name="_xlnm.Print_Area" localSheetId="18">'2010 для Цветковой'!$A$1:$N$54</definedName>
    <definedName name="_xlnm.Print_Area" localSheetId="1">'для юрьевны банк'!$A$1:$L$55</definedName>
    <definedName name="_xlnm.Print_Area" localSheetId="11">'Лист2'!$A$1:$I$43</definedName>
    <definedName name="_xlnm.Print_Area" localSheetId="13">'отчет  ИП за год по цифрам ДГХ'!$A$1:$I$47</definedName>
    <definedName name="_xlnm.Print_Area" localSheetId="8">'отчет за 1 полугодие 2009 '!$A$1:$L$55</definedName>
    <definedName name="_xlnm.Print_Area" localSheetId="0">'отчет за 1кв 2009год'!$A$1:$I$55</definedName>
    <definedName name="_xlnm.Print_Area" localSheetId="15">'отчет за 1кв 2010год '!$A$1:$L$56</definedName>
    <definedName name="_xlnm.Print_Area" localSheetId="16">'отчет за 1полугодие2010год '!$A$1:$L$56</definedName>
    <definedName name="_xlnm.Print_Area" localSheetId="9">'отчет по ИП'!$A$1:$K$59</definedName>
    <definedName name="_xlnm.Print_Area" localSheetId="12">'отчет по ИП за год'!$A$1:$I$47</definedName>
    <definedName name="_xlnm.Print_Area" localSheetId="7">'правильный вариант 2009 год'!$A$1:$O$56</definedName>
    <definedName name="_xlnm.Print_Area" localSheetId="6">'правильный вариант 9 месяце (2)'!$A$1:$M$56</definedName>
    <definedName name="_xlnm.Print_Area" localSheetId="5">'правильный вариант 9 месяцев 20'!$A$1:$M$56</definedName>
    <definedName name="Плата_за_мощность">#REF!</definedName>
    <definedName name="Плата_за_мощность_1">#REF!</definedName>
    <definedName name="Плата_за_мощность_2">#REF!</definedName>
    <definedName name="Реактивная__80__от_акт.">#REF!</definedName>
    <definedName name="Реактивная_энергеия">#REF!</definedName>
    <definedName name="РИС_уч.1_Комс.21_1">#REF!</definedName>
    <definedName name="РИС_уч.2">#REF!</definedName>
    <definedName name="РЭС__РИС">#REF!</definedName>
    <definedName name="РЭСЭ_уч.1">#REF!</definedName>
    <definedName name="Скважины">#REF!</definedName>
    <definedName name="Склад_ТИС">#REF!</definedName>
    <definedName name="Цех_задвижек">#REF!</definedName>
    <definedName name="Цех_ремонта_эл\об">#REF!</definedName>
    <definedName name="ЦТП_7">#REF!</definedName>
  </definedNames>
  <calcPr fullCalcOnLoad="1"/>
</workbook>
</file>

<file path=xl/sharedStrings.xml><?xml version="1.0" encoding="utf-8"?>
<sst xmlns="http://schemas.openxmlformats.org/spreadsheetml/2006/main" count="1428" uniqueCount="187">
  <si>
    <t>Приложение</t>
  </si>
  <si>
    <t>к соглашению</t>
  </si>
  <si>
    <t>График</t>
  </si>
  <si>
    <t>выполнения мероприятий по инвестиционной программы</t>
  </si>
  <si>
    <t>"Развитие системы централизованного теплоснабжения на территории муниципального образования городской округ город Сургут на 2008-2010годы"</t>
  </si>
  <si>
    <t>тыс.руб.</t>
  </si>
  <si>
    <t xml:space="preserve">Наименование объекта  </t>
  </si>
  <si>
    <t xml:space="preserve">Всего </t>
  </si>
  <si>
    <t xml:space="preserve"> В том числе по источникам финансирования </t>
  </si>
  <si>
    <t>№</t>
  </si>
  <si>
    <t>на 2008-2010 годы</t>
  </si>
  <si>
    <t>Тариф на подключение</t>
  </si>
  <si>
    <t>Надбавка к тарифу</t>
  </si>
  <si>
    <t>по программе</t>
  </si>
  <si>
    <t>Итого</t>
  </si>
  <si>
    <t>в том числе</t>
  </si>
  <si>
    <t>п.п.</t>
  </si>
  <si>
    <t>по подключеню</t>
  </si>
  <si>
    <t>2008г.</t>
  </si>
  <si>
    <t>2009г.</t>
  </si>
  <si>
    <t>2010г.</t>
  </si>
  <si>
    <t>по надбавке</t>
  </si>
  <si>
    <t>1.2.2.</t>
  </si>
  <si>
    <t>Выполнить рабочие проекты:                                                     - переключения теплоснабжения северного промузла (подмешивающей станции ПС-4) непосредственно к тепломагистрали "СГРЭС-1-ПКТС" всего</t>
  </si>
  <si>
    <t>СГМУП "ГТС"</t>
  </si>
  <si>
    <t>2.1.</t>
  </si>
  <si>
    <t>Тепломагистрали с ГРЭС-1</t>
  </si>
  <si>
    <t>2.1.1.</t>
  </si>
  <si>
    <t xml:space="preserve"> Реконструкция магистральных тепловых сетей I пусковой комплекс. Участок тепловых сетей от 3ТК3 до неподвижной опоры (перекресток Мира-Островского)</t>
  </si>
  <si>
    <t>2.1.2.</t>
  </si>
  <si>
    <t xml:space="preserve"> Реконструкция магистральных тепловых сетейII пусковой комплекс. Участок тепловых сетей от неподвижной опоры (перекресток Мира-Островского) до 2ТК16</t>
  </si>
  <si>
    <t>2.1.3.</t>
  </si>
  <si>
    <t xml:space="preserve"> Реконструкция магистральных тепловых сетейI пусковой комплекс. Участок по ул. Маяковского от теплофикационной камеры 3ТК-3 по ул. Мира до теплофикационной камеры 3ТК5 "А" по ул. 50 лет ВЛКСМ</t>
  </si>
  <si>
    <t>2.1.4.</t>
  </si>
  <si>
    <t xml:space="preserve"> Реконструкция магистральных тепловых сетей 2 участок - от неподвижной опоры Н4 до камеры УТ-4 (5ТК-9)</t>
  </si>
  <si>
    <t>2.1.5.</t>
  </si>
  <si>
    <t>Реконструкция резервирующей перемычки между магистральными тепловыми сетями по ул. Ленина и ул. Губкина от 1ТК19 (развязка №1) до 1ТК24 в г. Сургуте</t>
  </si>
  <si>
    <t>2.1.6.</t>
  </si>
  <si>
    <t>Реконструкция магистральных тепловых сетей  от 8ТК3-8ТК4 до ЦТП-38, 39 в мкр. 34 г. Сургута</t>
  </si>
  <si>
    <t>2.1.7.</t>
  </si>
  <si>
    <t>Реконструкция магистральных тепловых сетей от 1ТК19 (развязка № 1) до 1ТК15 по проспекту Мира в г. Сургуте</t>
  </si>
  <si>
    <t>2.2.</t>
  </si>
  <si>
    <t xml:space="preserve"> Тепломагистрали с ГРЭС-2</t>
  </si>
  <si>
    <t>2.2.1.</t>
  </si>
  <si>
    <t>Реконструкция магистральных тепловых сетей по ул. Геологической от 9ТК6 до КСК "Геолог" в г. Сургуте</t>
  </si>
  <si>
    <t xml:space="preserve"> - с 2Ø325 мм на 2Ø426 мм длинной 500 м (в двухтрубном исчислении) от ТК (ул.Геологическая - пр.Комсомольский) до ТК (врезка ответвления к Налоговой инспекции и врезка ответвления на перспективный ЦТП-27 – панель – стр. в 27 микрорайоне)</t>
  </si>
  <si>
    <t xml:space="preserve"> - с 2Ø273 мм на 2Ø426 мм длинной 177 м (в двухтрубном исчислении) от ТК (врезка ответвления к Налоговой инспекции и врезка ответвления на перспективный ЦТП-27 – панель – стр. в 27 микрорайоне) до ТК (новая камера на пересечении ул. Геологическая – ул. Ме</t>
  </si>
  <si>
    <t>2.2.2.</t>
  </si>
  <si>
    <t xml:space="preserve">Выполнение рабочих проектов реконструкции схем подключения потребителей ЦТП-88, ЦТП-90, ЦТП-УВД </t>
  </si>
  <si>
    <t>2.2.3.</t>
  </si>
  <si>
    <t xml:space="preserve">Реконструкция схем подключения потребителей ЦТП-88, ЦТП-90, ЦТП-УВД </t>
  </si>
  <si>
    <t>2.2.4.</t>
  </si>
  <si>
    <t>Реконструкция магистральных тепловых сетей 2Ø 820 пр. Пролетарский до ЦТП -64 (мкр. 20"А") в г. Сургуте</t>
  </si>
  <si>
    <t>2.3.</t>
  </si>
  <si>
    <t>Котельная №1</t>
  </si>
  <si>
    <t>2.3.1.</t>
  </si>
  <si>
    <t xml:space="preserve"> Проектирвание и проведение реконструкции котельной  №1</t>
  </si>
  <si>
    <t>Итого сумма поступивших  средств на финансирование, тыс.руб.</t>
  </si>
  <si>
    <t>% за пользование кредитом 18% годовых, тыс.руб.</t>
  </si>
  <si>
    <t>Сумма средств инвестиционной программы с % банка тыс.руб.</t>
  </si>
  <si>
    <t>Количество присоединенной нагрузки за период 2008-2010 г.г. Гкал/ч</t>
  </si>
  <si>
    <t>Полезный отпуск тепловой энергии потребителям Гкал</t>
  </si>
  <si>
    <t>Тариф на подключение тыс.руб.Гкал/ч</t>
  </si>
  <si>
    <t>Надбавка к тарифу на тепловую энергию руб/Гкал</t>
  </si>
  <si>
    <t>Муниципальное образование городской округ город Сургут</t>
  </si>
  <si>
    <t>«Исполнители Инвестиционной программы»</t>
  </si>
  <si>
    <t xml:space="preserve">Глава города Сургута:                                      </t>
  </si>
  <si>
    <t>Директор СГМУП «ГТС»</t>
  </si>
  <si>
    <t>Генеральный директор ОАО «УТСК»</t>
  </si>
  <si>
    <t xml:space="preserve">                                                                                         </t>
  </si>
  <si>
    <t xml:space="preserve">                                   _______________________________________ </t>
  </si>
  <si>
    <t>___________________________</t>
  </si>
  <si>
    <t>А.Л. Сидоров</t>
  </si>
  <si>
    <t xml:space="preserve">     С.Д.Переладов</t>
  </si>
  <si>
    <t xml:space="preserve">     А.Н.Шишкин</t>
  </si>
  <si>
    <t xml:space="preserve">    м.п.</t>
  </si>
  <si>
    <r>
      <t xml:space="preserve"> </t>
    </r>
    <r>
      <rPr>
        <sz val="12"/>
        <rFont val="Times New Roman"/>
        <family val="1"/>
      </rPr>
      <t>м.п.</t>
    </r>
  </si>
  <si>
    <t>План на 2008год</t>
  </si>
  <si>
    <t xml:space="preserve">в том числе </t>
  </si>
  <si>
    <t xml:space="preserve"> за счет платы на подключение</t>
  </si>
  <si>
    <t>Подключаемая нагрузка Гкал/ч</t>
  </si>
  <si>
    <t xml:space="preserve"> Полезный отпуск тепловой энергии,тыс Гкал</t>
  </si>
  <si>
    <t xml:space="preserve"> Составляющая тарифа на подключение руб/Гкал/ч</t>
  </si>
  <si>
    <t>Плата за подключение, тыс.руб</t>
  </si>
  <si>
    <t>Надбавка к тарифу на тепловую энергию, тыс.руб. ( 10,24 руб/Гкал)</t>
  </si>
  <si>
    <t>Сумма оборотных средств СГМУП "ГТС"</t>
  </si>
  <si>
    <t>Сумма заемных средств, тыс.руб</t>
  </si>
  <si>
    <t>х</t>
  </si>
  <si>
    <t xml:space="preserve"> в том числе</t>
  </si>
  <si>
    <t xml:space="preserve"> - закупка оборудования</t>
  </si>
  <si>
    <t xml:space="preserve"> - АСУ ТП</t>
  </si>
  <si>
    <t xml:space="preserve"> - реконструкция</t>
  </si>
  <si>
    <t>Освоено</t>
  </si>
  <si>
    <t>Отклонения</t>
  </si>
  <si>
    <t>Пояснения</t>
  </si>
  <si>
    <t>1.1.</t>
  </si>
  <si>
    <t>1.2.</t>
  </si>
  <si>
    <t>1.3.</t>
  </si>
  <si>
    <t>1.4.</t>
  </si>
  <si>
    <t>1.5.</t>
  </si>
  <si>
    <t>1.6.</t>
  </si>
  <si>
    <t>1.7.</t>
  </si>
  <si>
    <t>по состоянию на 01.07.2008 года работы в стадии выполнения</t>
  </si>
  <si>
    <t>Профинансировано за счет источников</t>
  </si>
  <si>
    <t>ОТЧЕТ</t>
  </si>
  <si>
    <t xml:space="preserve">И.о.директора </t>
  </si>
  <si>
    <t>С.А.Кузьминых</t>
  </si>
  <si>
    <t>Исполнитель: Арефьева Елена Юрьевна</t>
  </si>
  <si>
    <t>тел.52-43-26</t>
  </si>
  <si>
    <t xml:space="preserve"> за счет надбавки</t>
  </si>
  <si>
    <t xml:space="preserve"> Проектирование и проведение реконструкции котельной  №1</t>
  </si>
  <si>
    <t>СГМУП "Городские тепловые сети" по инвестиционной программе"Развитие системы централизованного теплоснабжения на территории муниципального образования городской округ город Сургут на 2008-2010годы"
 за 1 полугодие 2008 года</t>
  </si>
  <si>
    <t>демонтаж оборудования</t>
  </si>
  <si>
    <t>% банка по кредиту</t>
  </si>
  <si>
    <t>Сумма оборотных и заемных средств, в том числе:</t>
  </si>
  <si>
    <t>Итого сумма поступивших  средств на финансирование, тыс.руб. СГМУП "ГТС"</t>
  </si>
  <si>
    <t>ООО "Спецтехснаб" дог.№ 2-ТЭП от 04.03.2008 г.</t>
  </si>
  <si>
    <t>собственные силы предприятия</t>
  </si>
  <si>
    <t>1,3.</t>
  </si>
  <si>
    <t>заключен договор с ОАО "ЗапСибЗНИИЭП" № 46.06 от 21.01.2008г.,по договору выполняются проектно-изыскательские работы, реконструкция объекта будет перенесена на 2009-2010 гг.</t>
  </si>
  <si>
    <t xml:space="preserve"> реконструкция объекта будет перенесена на 2009-2010 гг.</t>
  </si>
  <si>
    <t>НФ ООО "НПП "Сибэнергоучет", работы выполнены оплата произведена в июле месяце.</t>
  </si>
  <si>
    <t>На 01.06.2008 года работы по реконструкции ведутся..  Заключен договор с ООО "Специализированное карьерное управление" № 47 от 24.03.2008г. С 2009 на 2008 г.перенесены работы по  реконструкции магистральных тепловых сетей перекресток Мира-Островского , так как работа должна выполнятся в комплексе, в связи с необходимостью выполнения благоустройства  второй стороны улицы, работы должны проводится комплексно .Согласно заключенного договора и графика платежей три участка ( единый комплекс).
Срок технологии - до 01.09.2009 г.Благоустройство до 28.09.2008 года</t>
  </si>
  <si>
    <t>собственные средства предприятия</t>
  </si>
  <si>
    <t>ЗАО ПСК "Мармитекс" № 16 отр 07.04.2008 г.работы по договору выполняются Срок договора до 20.10.2008 г.</t>
  </si>
  <si>
    <t>ЗАО ПСК "Мармитекс" № 11 отр 04.03.2008 г. работы по договору выполненяются. Срок договора  до 20.10.2008 г.</t>
  </si>
  <si>
    <t>СГМУП "Городские тепловые сети" по инвестиционной программе"Развитие системы централизованного теплоснабжения на территории муниципального образования городской округ город Сургут на 2008-2010годы"
 за 9 месяцев 2008 года</t>
  </si>
  <si>
    <t xml:space="preserve"> - экспертиза промышденной безопастности</t>
  </si>
  <si>
    <t>Сметная документация проверена специалистами СГМУП "ГТС" и напрввлена в строй цену для определения сметной стоимости в действующих ценах</t>
  </si>
  <si>
    <t>Поставка 5 котлов один поступил остальные в пути</t>
  </si>
  <si>
    <t xml:space="preserve">Директор </t>
  </si>
  <si>
    <t>С.Д.Переладов</t>
  </si>
  <si>
    <t>по состоянию на 01.10.2008 года работы в стадии выполнения</t>
  </si>
  <si>
    <t>Освоено %</t>
  </si>
  <si>
    <t>технологически объект запущен по постоянной схеме теплоснабжения, осталось заделка стыков на т/с, перекрытие монолитных ж/б каналов и тепловых камер, обратная засыпка и планировка</t>
  </si>
  <si>
    <t>СГМУП "Городские тепловые сети" по инвестиционной программе"Развитие системы централизованного теплоснабжения на территории муниципального образования городской округ город Сургут на 2008-2010годы"
 за  2008 года</t>
  </si>
  <si>
    <t>по состоянию на 31.12.2008 года работы  выполнены</t>
  </si>
  <si>
    <t xml:space="preserve">Ведется монтаж оборудов КИП иА, завершена монтаж э/обор,вудутся подгот. Работы к пуску котельной в ручном режиме, закуплено оборудование   и передано  на установку </t>
  </si>
  <si>
    <t>Оборудование смонтирование в полном объеме. В  I -  II кварталах 2009 года ведется работы по автоматизации и пуско - наладочным работам.</t>
  </si>
  <si>
    <t>подключение</t>
  </si>
  <si>
    <t>надбавка</t>
  </si>
  <si>
    <t>Всего  на 2009год</t>
  </si>
  <si>
    <t>ПИР</t>
  </si>
  <si>
    <t>Завершен объем работ за счет финансирования по ИП</t>
  </si>
  <si>
    <t>Проценты по кредиту</t>
  </si>
  <si>
    <t>СГМУП "Городские тепловые сети" по инвестиционной программе"Развитие системы централизованного теплоснабжения на территории муниципального образования городской округ город Сургут на 2008-2010годы"
 за 1квартал  2009 года</t>
  </si>
  <si>
    <t>СГМУП "Городские тепловые сети" по инвестиционной программе"Развитие системы централизованного теплоснабжения на территории муниципального образования городской округ город Сургут на 2008-2010годы"
 за 1 полугодие 2009 года</t>
  </si>
  <si>
    <t>Малыкина</t>
  </si>
  <si>
    <t>52-43-27</t>
  </si>
  <si>
    <t>2008 год</t>
  </si>
  <si>
    <t>план</t>
  </si>
  <si>
    <t xml:space="preserve">освоено </t>
  </si>
  <si>
    <t xml:space="preserve">профинансировано </t>
  </si>
  <si>
    <t>Отклонения %</t>
  </si>
  <si>
    <t xml:space="preserve">Зам.директора по финансам -гл. бухгвлтер </t>
  </si>
  <si>
    <t>Т.Ю.Трынова</t>
  </si>
  <si>
    <t>СГМУП "Городские тепловые сети" по инвестиционной программе"Развитие системы централизованного теплоснабжения на территории муниципального образования городской округ город Сургут на 2008-2010годы"
 за  9 месяцев 2009 года</t>
  </si>
  <si>
    <t xml:space="preserve">Утверждено инвестиционной программой </t>
  </si>
  <si>
    <t>План 2009 год</t>
  </si>
  <si>
    <t xml:space="preserve">Уточненный план </t>
  </si>
  <si>
    <t>Субсидия по компенсации части зартат по оплате % за пользование кредита (бюджет ХМАО)</t>
  </si>
  <si>
    <t xml:space="preserve">Зам.директора по финансам -гл. бухгалтер </t>
  </si>
  <si>
    <t>СГМУП "Городские тепловые сети" по инвестиционной программе"Развитие системы централизованного теплоснабжения на территории муниципального образования городской округ город Сургут на 2008-2010годы"
 за 2009 года</t>
  </si>
  <si>
    <t>СГМУП "Городские тепловые сети" по инвестиционной программе"Развитие системы централизованного теплоснабжения на территории муниципального образования городской округ город Сургут на 2008-2010годы"
 за  2009 года</t>
  </si>
  <si>
    <t>Профинанси ровано за счет источников</t>
  </si>
  <si>
    <t xml:space="preserve"> 2009 год</t>
  </si>
  <si>
    <t>За период действия программы                         2008-2009 годы</t>
  </si>
  <si>
    <t>СГМУП "Городские тепловые сети" по инвестиционной программе"Развитие системы централизованного теплоснабжения на территории муниципального образования городской округ город Сургут на 2008-2010годы"
 за 1квартал  2010 года</t>
  </si>
  <si>
    <t>Всего  на 2010год</t>
  </si>
  <si>
    <t>Директор                                           С.Д.Переладов</t>
  </si>
  <si>
    <t xml:space="preserve">Гл. бухгалтер                                     Т.Ю.Трынова </t>
  </si>
  <si>
    <t>За период действия программы                    2008-2009 годы</t>
  </si>
  <si>
    <t>Субсидии по компенсации части затрат по оплате % за пользование кредита (бюджет ХМАО)</t>
  </si>
  <si>
    <t xml:space="preserve">Освоено </t>
  </si>
  <si>
    <t>План всего по программе на 2008-2010 годы</t>
  </si>
  <si>
    <t>В связи с тем, что надбавка к тарифу не утверждена, рваботы будут выполнены за счет средств предприятия</t>
  </si>
  <si>
    <t xml:space="preserve">в 1 квартале 2010 года произведен возврат излишне оплаченного аванса  </t>
  </si>
  <si>
    <t xml:space="preserve">1.В графе 5 "Освоено" указана сумма 180 000 тыс. руб. в пределах инвестиционной программы . В графе 3 "Профинансировано"   228 773,25 тыс. руб.  - полная стоимость работ с учетом использования собственных средств предприятия </t>
  </si>
  <si>
    <t>СГМУП "Городские тепловые сети" по инвестиционной программе"Развитие системы централизованного теплоснабжения на территории муниципального образования городской округ город Сургут на 2008-2010годы"
 за 1 полугодие   2010 года</t>
  </si>
  <si>
    <t>Уточнена сумма в пределах финансирования утвержденнонного в Инвестиционной программе. Сумма 48 773,25 тыс. руб. отнесена за счет источника  - оборотные средства предприятия</t>
  </si>
  <si>
    <t>СГМУП "Городские тепловые сети" по инвестиционной программе"Развитие системы централизованного теплоснабжения на территории муниципального образования городской округ город Сургут на 2008-2010годы"
 за   2010 года</t>
  </si>
  <si>
    <t>С начала реализации программы</t>
  </si>
  <si>
    <t>За период действия программы   2008-2009 годы</t>
  </si>
  <si>
    <t>за 2010 год</t>
  </si>
  <si>
    <t>отклонения   гр.12-гр.3</t>
  </si>
  <si>
    <t>Факт с начала реализации программы</t>
  </si>
  <si>
    <t>возмещение собственных средств, на основании Постановления правительства РФ от 23 июля 2007 года № 464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</si>
</sst>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#,##0;[Red]\-#,##0"/>
    <numFmt numFmtId="183" formatCode="#,##0.00;[Red]\-#,##0.00"/>
    <numFmt numFmtId="184" formatCode="0.000"/>
    <numFmt numFmtId="185" formatCode="#,##0.00000"/>
    <numFmt numFmtId="186" formatCode="#,##0.0000"/>
    <numFmt numFmtId="187" formatCode="0.00000"/>
    <numFmt numFmtId="188" formatCode="0.0000"/>
    <numFmt numFmtId="189" formatCode="0.0000000"/>
    <numFmt numFmtId="190" formatCode="0.000000"/>
    <numFmt numFmtId="191" formatCode="0.0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Bookman Old Style"/>
      <family val="1"/>
    </font>
    <font>
      <sz val="12"/>
      <name val="Arial"/>
      <family val="2"/>
    </font>
    <font>
      <sz val="11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2"/>
      <name val="Bookman Old Style"/>
      <family val="1"/>
    </font>
    <font>
      <b/>
      <sz val="11"/>
      <color indexed="8"/>
      <name val="Bookman Old Style"/>
      <family val="1"/>
    </font>
    <font>
      <i/>
      <sz val="10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3"/>
      <color indexed="8"/>
      <name val="Times New Roman"/>
      <family val="1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54">
      <alignment/>
      <protection/>
    </xf>
    <xf numFmtId="0" fontId="21" fillId="0" borderId="0" xfId="54" applyFont="1">
      <alignment/>
      <protection/>
    </xf>
    <xf numFmtId="0" fontId="22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24" fillId="0" borderId="10" xfId="53" applyFont="1" applyBorder="1">
      <alignment/>
      <protection/>
    </xf>
    <xf numFmtId="4" fontId="26" fillId="0" borderId="10" xfId="53" applyNumberFormat="1" applyFont="1" applyFill="1" applyBorder="1" applyAlignment="1">
      <alignment horizontal="center" vertical="top" wrapText="1"/>
      <protection/>
    </xf>
    <xf numFmtId="0" fontId="24" fillId="0" borderId="0" xfId="53" applyFont="1">
      <alignment/>
      <protection/>
    </xf>
    <xf numFmtId="0" fontId="26" fillId="0" borderId="11" xfId="53" applyFont="1" applyBorder="1" applyAlignment="1">
      <alignment horizontal="center"/>
      <protection/>
    </xf>
    <xf numFmtId="4" fontId="26" fillId="0" borderId="11" xfId="53" applyNumberFormat="1" applyFont="1" applyBorder="1" applyAlignment="1">
      <alignment horizontal="center" vertical="top" wrapText="1"/>
      <protection/>
    </xf>
    <xf numFmtId="4" fontId="26" fillId="0" borderId="12" xfId="53" applyNumberFormat="1" applyFont="1" applyBorder="1" applyAlignment="1">
      <alignment horizontal="center" vertical="top" wrapText="1"/>
      <protection/>
    </xf>
    <xf numFmtId="4" fontId="28" fillId="0" borderId="10" xfId="53" applyNumberFormat="1" applyFont="1" applyFill="1" applyBorder="1" applyAlignment="1">
      <alignment vertical="top" wrapText="1"/>
      <protection/>
    </xf>
    <xf numFmtId="4" fontId="26" fillId="0" borderId="12" xfId="53" applyNumberFormat="1" applyFont="1" applyBorder="1" applyAlignment="1">
      <alignment horizontal="center"/>
      <protection/>
    </xf>
    <xf numFmtId="4" fontId="28" fillId="0" borderId="13" xfId="53" applyNumberFormat="1" applyFont="1" applyFill="1" applyBorder="1" applyAlignment="1">
      <alignment vertical="top" wrapText="1"/>
      <protection/>
    </xf>
    <xf numFmtId="4" fontId="26" fillId="0" borderId="14" xfId="53" applyNumberFormat="1" applyFont="1" applyBorder="1" applyAlignment="1">
      <alignment horizontal="center"/>
      <protection/>
    </xf>
    <xf numFmtId="4" fontId="26" fillId="0" borderId="11" xfId="53" applyNumberFormat="1" applyFont="1" applyBorder="1" applyAlignment="1">
      <alignment horizontal="center"/>
      <protection/>
    </xf>
    <xf numFmtId="4" fontId="28" fillId="0" borderId="13" xfId="53" applyNumberFormat="1" applyFont="1" applyBorder="1" applyAlignment="1">
      <alignment horizontal="center"/>
      <protection/>
    </xf>
    <xf numFmtId="4" fontId="26" fillId="0" borderId="0" xfId="53" applyNumberFormat="1" applyFont="1" applyBorder="1" applyAlignment="1">
      <alignment horizontal="center"/>
      <protection/>
    </xf>
    <xf numFmtId="0" fontId="26" fillId="0" borderId="15" xfId="53" applyFont="1" applyBorder="1" applyAlignment="1">
      <alignment horizontal="center"/>
      <protection/>
    </xf>
    <xf numFmtId="0" fontId="26" fillId="0" borderId="16" xfId="53" applyFont="1" applyBorder="1" applyAlignment="1">
      <alignment horizontal="center"/>
      <protection/>
    </xf>
    <xf numFmtId="0" fontId="0" fillId="0" borderId="15" xfId="54" applyBorder="1" applyAlignment="1">
      <alignment horizontal="center"/>
      <protection/>
    </xf>
    <xf numFmtId="0" fontId="0" fillId="0" borderId="15" xfId="54" applyBorder="1">
      <alignment/>
      <protection/>
    </xf>
    <xf numFmtId="4" fontId="21" fillId="0" borderId="15" xfId="54" applyNumberFormat="1" applyFont="1" applyBorder="1">
      <alignment/>
      <protection/>
    </xf>
    <xf numFmtId="4" fontId="29" fillId="0" borderId="15" xfId="54" applyNumberFormat="1" applyFont="1" applyBorder="1">
      <alignment/>
      <protection/>
    </xf>
    <xf numFmtId="4" fontId="0" fillId="0" borderId="15" xfId="54" applyNumberFormat="1" applyBorder="1">
      <alignment/>
      <protection/>
    </xf>
    <xf numFmtId="4" fontId="30" fillId="0" borderId="15" xfId="54" applyNumberFormat="1" applyFont="1" applyBorder="1">
      <alignment/>
      <protection/>
    </xf>
    <xf numFmtId="0" fontId="22" fillId="0" borderId="15" xfId="54" applyFont="1" applyBorder="1" applyAlignment="1">
      <alignment horizontal="center"/>
      <protection/>
    </xf>
    <xf numFmtId="0" fontId="22" fillId="0" borderId="15" xfId="54" applyFont="1" applyBorder="1" applyAlignment="1">
      <alignment horizontal="left"/>
      <protection/>
    </xf>
    <xf numFmtId="4" fontId="22" fillId="0" borderId="15" xfId="54" applyNumberFormat="1" applyFont="1" applyBorder="1" applyAlignment="1">
      <alignment vertical="top" wrapText="1"/>
      <protection/>
    </xf>
    <xf numFmtId="4" fontId="29" fillId="0" borderId="15" xfId="54" applyNumberFormat="1" applyFont="1" applyBorder="1" applyAlignment="1">
      <alignment vertical="top" wrapText="1"/>
      <protection/>
    </xf>
    <xf numFmtId="0" fontId="22" fillId="0" borderId="15" xfId="54" applyFont="1" applyBorder="1">
      <alignment/>
      <protection/>
    </xf>
    <xf numFmtId="0" fontId="22" fillId="0" borderId="0" xfId="54" applyFont="1">
      <alignment/>
      <protection/>
    </xf>
    <xf numFmtId="0" fontId="30" fillId="0" borderId="15" xfId="54" applyFont="1" applyBorder="1" applyAlignment="1">
      <alignment horizontal="center"/>
      <protection/>
    </xf>
    <xf numFmtId="0" fontId="30" fillId="0" borderId="0" xfId="54" applyFont="1">
      <alignment/>
      <protection/>
    </xf>
    <xf numFmtId="4" fontId="22" fillId="0" borderId="15" xfId="54" applyNumberFormat="1" applyFont="1" applyBorder="1" applyAlignment="1">
      <alignment horizontal="center" vertical="top" wrapText="1"/>
      <protection/>
    </xf>
    <xf numFmtId="4" fontId="29" fillId="0" borderId="15" xfId="54" applyNumberFormat="1" applyFont="1" applyBorder="1" applyAlignment="1">
      <alignment horizontal="center" vertical="top" wrapText="1"/>
      <protection/>
    </xf>
    <xf numFmtId="0" fontId="21" fillId="0" borderId="15" xfId="54" applyFont="1" applyBorder="1" applyAlignment="1">
      <alignment horizontal="center"/>
      <protection/>
    </xf>
    <xf numFmtId="0" fontId="31" fillId="0" borderId="15" xfId="53" applyFont="1" applyBorder="1" applyAlignment="1">
      <alignment vertical="top" wrapText="1"/>
      <protection/>
    </xf>
    <xf numFmtId="0" fontId="32" fillId="0" borderId="15" xfId="54" applyFont="1" applyBorder="1" applyAlignment="1">
      <alignment horizontal="center"/>
      <protection/>
    </xf>
    <xf numFmtId="4" fontId="22" fillId="0" borderId="15" xfId="54" applyNumberFormat="1" applyFont="1" applyBorder="1" applyAlignment="1">
      <alignment horizontal="center" wrapText="1"/>
      <protection/>
    </xf>
    <xf numFmtId="4" fontId="29" fillId="0" borderId="15" xfId="54" applyNumberFormat="1" applyFont="1" applyBorder="1" applyAlignment="1">
      <alignment horizontal="center" wrapText="1"/>
      <protection/>
    </xf>
    <xf numFmtId="4" fontId="32" fillId="0" borderId="15" xfId="54" applyNumberFormat="1" applyFont="1" applyBorder="1" applyAlignment="1">
      <alignment horizontal="center" wrapText="1"/>
      <protection/>
    </xf>
    <xf numFmtId="4" fontId="30" fillId="0" borderId="15" xfId="54" applyNumberFormat="1" applyFont="1" applyBorder="1" applyAlignment="1">
      <alignment horizontal="center" wrapText="1"/>
      <protection/>
    </xf>
    <xf numFmtId="0" fontId="0" fillId="0" borderId="15" xfId="54" applyFont="1" applyBorder="1" applyAlignment="1">
      <alignment horizontal="center"/>
      <protection/>
    </xf>
    <xf numFmtId="0" fontId="34" fillId="0" borderId="15" xfId="53" applyFont="1" applyBorder="1" applyAlignment="1">
      <alignment vertical="top" wrapText="1"/>
      <protection/>
    </xf>
    <xf numFmtId="0" fontId="35" fillId="0" borderId="15" xfId="53" applyFont="1" applyBorder="1" applyAlignment="1">
      <alignment vertical="top" wrapText="1"/>
      <protection/>
    </xf>
    <xf numFmtId="4" fontId="0" fillId="0" borderId="15" xfId="54" applyNumberFormat="1" applyBorder="1" applyAlignment="1">
      <alignment horizontal="center"/>
      <protection/>
    </xf>
    <xf numFmtId="0" fontId="36" fillId="0" borderId="15" xfId="53" applyFont="1" applyBorder="1" applyAlignment="1">
      <alignment vertical="top" wrapText="1"/>
      <protection/>
    </xf>
    <xf numFmtId="4" fontId="36" fillId="0" borderId="15" xfId="53" applyNumberFormat="1" applyFont="1" applyBorder="1" applyAlignment="1">
      <alignment horizontal="center" vertical="top" wrapText="1"/>
      <protection/>
    </xf>
    <xf numFmtId="14" fontId="0" fillId="0" borderId="15" xfId="54" applyNumberFormat="1" applyFont="1" applyBorder="1" applyAlignment="1">
      <alignment horizontal="center"/>
      <protection/>
    </xf>
    <xf numFmtId="0" fontId="37" fillId="0" borderId="15" xfId="53" applyFont="1" applyBorder="1" applyAlignment="1">
      <alignment vertical="top" wrapText="1"/>
      <protection/>
    </xf>
    <xf numFmtId="0" fontId="38" fillId="0" borderId="15" xfId="53" applyFont="1" applyBorder="1" applyAlignment="1">
      <alignment vertical="top" wrapText="1"/>
      <protection/>
    </xf>
    <xf numFmtId="4" fontId="32" fillId="0" borderId="15" xfId="54" applyNumberFormat="1" applyFont="1" applyBorder="1" applyAlignment="1">
      <alignment horizontal="center" vertical="top" wrapText="1"/>
      <protection/>
    </xf>
    <xf numFmtId="0" fontId="39" fillId="0" borderId="15" xfId="53" applyFont="1" applyBorder="1" applyAlignment="1">
      <alignment vertical="top" wrapText="1"/>
      <protection/>
    </xf>
    <xf numFmtId="0" fontId="33" fillId="0" borderId="15" xfId="53" applyFont="1" applyBorder="1" applyAlignment="1">
      <alignment vertical="top" wrapText="1"/>
      <protection/>
    </xf>
    <xf numFmtId="0" fontId="0" fillId="0" borderId="15" xfId="54" applyNumberFormat="1" applyFont="1" applyBorder="1" applyAlignment="1">
      <alignment horizontal="center"/>
      <protection/>
    </xf>
    <xf numFmtId="0" fontId="0" fillId="0" borderId="0" xfId="54" applyBorder="1">
      <alignment/>
      <protection/>
    </xf>
    <xf numFmtId="0" fontId="40" fillId="0" borderId="15" xfId="53" applyFont="1" applyBorder="1" applyAlignment="1">
      <alignment vertical="top" wrapText="1"/>
      <protection/>
    </xf>
    <xf numFmtId="0" fontId="22" fillId="0" borderId="15" xfId="54" applyFont="1" applyFill="1" applyBorder="1">
      <alignment/>
      <protection/>
    </xf>
    <xf numFmtId="4" fontId="30" fillId="0" borderId="15" xfId="54" applyNumberFormat="1" applyFont="1" applyBorder="1" applyAlignment="1">
      <alignment horizontal="center" vertical="top" wrapText="1"/>
      <protection/>
    </xf>
    <xf numFmtId="0" fontId="29" fillId="0" borderId="15" xfId="54" applyFont="1" applyBorder="1" applyAlignment="1">
      <alignment horizontal="center"/>
      <protection/>
    </xf>
    <xf numFmtId="0" fontId="29" fillId="0" borderId="15" xfId="54" applyFont="1" applyFill="1" applyBorder="1">
      <alignment/>
      <protection/>
    </xf>
    <xf numFmtId="0" fontId="29" fillId="0" borderId="0" xfId="54" applyFont="1">
      <alignment/>
      <protection/>
    </xf>
    <xf numFmtId="0" fontId="32" fillId="0" borderId="15" xfId="54" applyFont="1" applyFill="1" applyBorder="1">
      <alignment/>
      <protection/>
    </xf>
    <xf numFmtId="0" fontId="32" fillId="0" borderId="0" xfId="54" applyFont="1">
      <alignment/>
      <protection/>
    </xf>
    <xf numFmtId="4" fontId="29" fillId="0" borderId="15" xfId="54" applyNumberFormat="1" applyFont="1" applyFill="1" applyBorder="1" applyAlignment="1">
      <alignment horizontal="center"/>
      <protection/>
    </xf>
    <xf numFmtId="180" fontId="29" fillId="0" borderId="15" xfId="54" applyNumberFormat="1" applyFont="1" applyFill="1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0" xfId="54" applyFill="1" applyBorder="1">
      <alignment/>
      <protection/>
    </xf>
    <xf numFmtId="0" fontId="21" fillId="0" borderId="0" xfId="54" applyFont="1" applyBorder="1">
      <alignment/>
      <protection/>
    </xf>
    <xf numFmtId="0" fontId="22" fillId="0" borderId="0" xfId="54" applyFont="1" applyBorder="1">
      <alignment/>
      <protection/>
    </xf>
    <xf numFmtId="4" fontId="22" fillId="0" borderId="0" xfId="54" applyNumberFormat="1" applyFont="1" applyBorder="1">
      <alignment/>
      <protection/>
    </xf>
    <xf numFmtId="4" fontId="21" fillId="0" borderId="0" xfId="54" applyNumberFormat="1" applyFont="1" applyBorder="1">
      <alignment/>
      <protection/>
    </xf>
    <xf numFmtId="0" fontId="26" fillId="0" borderId="0" xfId="53" applyFont="1" applyBorder="1" applyAlignment="1">
      <alignment vertical="top" wrapText="1"/>
      <protection/>
    </xf>
    <xf numFmtId="0" fontId="26" fillId="0" borderId="12" xfId="53" applyFont="1" applyBorder="1" applyAlignment="1">
      <alignment horizontal="justify" vertical="top" wrapText="1"/>
      <protection/>
    </xf>
    <xf numFmtId="0" fontId="26" fillId="0" borderId="0" xfId="53" applyFont="1" applyBorder="1" applyAlignment="1">
      <alignment horizontal="justify" vertical="top" wrapText="1"/>
      <protection/>
    </xf>
    <xf numFmtId="0" fontId="0" fillId="0" borderId="0" xfId="54" applyFont="1" applyBorder="1">
      <alignment/>
      <protection/>
    </xf>
    <xf numFmtId="0" fontId="26" fillId="0" borderId="17" xfId="53" applyFont="1" applyBorder="1" applyAlignment="1">
      <alignment horizontal="justify" vertical="top" wrapText="1"/>
      <protection/>
    </xf>
    <xf numFmtId="0" fontId="0" fillId="0" borderId="17" xfId="54" applyBorder="1">
      <alignment/>
      <protection/>
    </xf>
    <xf numFmtId="0" fontId="26" fillId="0" borderId="0" xfId="53" applyFont="1" applyBorder="1" applyAlignment="1">
      <alignment horizontal="left" vertical="top" wrapText="1"/>
      <protection/>
    </xf>
    <xf numFmtId="0" fontId="43" fillId="0" borderId="0" xfId="54" applyFont="1" applyBorder="1" applyAlignment="1">
      <alignment horizontal="left"/>
      <protection/>
    </xf>
    <xf numFmtId="0" fontId="24" fillId="0" borderId="0" xfId="54" applyFont="1">
      <alignment/>
      <protection/>
    </xf>
    <xf numFmtId="0" fontId="44" fillId="0" borderId="0" xfId="54" applyFont="1">
      <alignment/>
      <protection/>
    </xf>
    <xf numFmtId="0" fontId="24" fillId="0" borderId="0" xfId="54" applyFont="1" applyAlignment="1">
      <alignment horizontal="center"/>
      <protection/>
    </xf>
    <xf numFmtId="0" fontId="24" fillId="0" borderId="15" xfId="54" applyFont="1" applyBorder="1" applyAlignment="1">
      <alignment horizontal="center"/>
      <protection/>
    </xf>
    <xf numFmtId="0" fontId="24" fillId="0" borderId="15" xfId="54" applyFont="1" applyBorder="1">
      <alignment/>
      <protection/>
    </xf>
    <xf numFmtId="0" fontId="44" fillId="0" borderId="15" xfId="54" applyFont="1" applyBorder="1" applyAlignment="1">
      <alignment horizontal="center"/>
      <protection/>
    </xf>
    <xf numFmtId="0" fontId="44" fillId="0" borderId="15" xfId="54" applyFont="1" applyFill="1" applyBorder="1">
      <alignment/>
      <protection/>
    </xf>
    <xf numFmtId="0" fontId="44" fillId="0" borderId="15" xfId="54" applyFont="1" applyBorder="1" applyAlignment="1">
      <alignment horizontal="left"/>
      <protection/>
    </xf>
    <xf numFmtId="0" fontId="45" fillId="0" borderId="15" xfId="53" applyFont="1" applyBorder="1" applyAlignment="1">
      <alignment vertical="top" wrapText="1"/>
      <protection/>
    </xf>
    <xf numFmtId="4" fontId="44" fillId="0" borderId="15" xfId="54" applyNumberFormat="1" applyFont="1" applyBorder="1" applyAlignment="1">
      <alignment horizontal="center" vertical="top" wrapText="1"/>
      <protection/>
    </xf>
    <xf numFmtId="0" fontId="24" fillId="0" borderId="15" xfId="53" applyFont="1" applyBorder="1" applyAlignment="1">
      <alignment vertical="top" wrapText="1"/>
      <protection/>
    </xf>
    <xf numFmtId="4" fontId="44" fillId="0" borderId="15" xfId="54" applyNumberFormat="1" applyFont="1" applyBorder="1" applyAlignment="1">
      <alignment horizontal="center" wrapText="1"/>
      <protection/>
    </xf>
    <xf numFmtId="4" fontId="24" fillId="0" borderId="15" xfId="54" applyNumberFormat="1" applyFont="1" applyBorder="1" applyAlignment="1">
      <alignment horizontal="center" wrapText="1"/>
      <protection/>
    </xf>
    <xf numFmtId="14" fontId="24" fillId="0" borderId="15" xfId="54" applyNumberFormat="1" applyFont="1" applyBorder="1" applyAlignment="1">
      <alignment horizontal="center"/>
      <protection/>
    </xf>
    <xf numFmtId="4" fontId="24" fillId="0" borderId="15" xfId="54" applyNumberFormat="1" applyFont="1" applyBorder="1" applyAlignment="1">
      <alignment horizontal="center"/>
      <protection/>
    </xf>
    <xf numFmtId="4" fontId="24" fillId="0" borderId="15" xfId="54" applyNumberFormat="1" applyFont="1" applyBorder="1" applyAlignment="1">
      <alignment horizontal="center" vertical="top" wrapText="1"/>
      <protection/>
    </xf>
    <xf numFmtId="0" fontId="46" fillId="0" borderId="15" xfId="53" applyFont="1" applyBorder="1" applyAlignment="1">
      <alignment vertical="top" wrapText="1"/>
      <protection/>
    </xf>
    <xf numFmtId="0" fontId="24" fillId="0" borderId="15" xfId="54" applyNumberFormat="1" applyFont="1" applyBorder="1" applyAlignment="1">
      <alignment horizontal="center"/>
      <protection/>
    </xf>
    <xf numFmtId="0" fontId="24" fillId="0" borderId="0" xfId="54" applyFont="1" applyBorder="1">
      <alignment/>
      <protection/>
    </xf>
    <xf numFmtId="0" fontId="47" fillId="0" borderId="15" xfId="53" applyFont="1" applyBorder="1" applyAlignment="1">
      <alignment vertical="top" wrapText="1"/>
      <protection/>
    </xf>
    <xf numFmtId="0" fontId="24" fillId="0" borderId="15" xfId="54" applyFont="1" applyFill="1" applyBorder="1">
      <alignment/>
      <protection/>
    </xf>
    <xf numFmtId="0" fontId="24" fillId="0" borderId="0" xfId="54" applyFont="1" applyBorder="1" applyAlignment="1">
      <alignment horizontal="center"/>
      <protection/>
    </xf>
    <xf numFmtId="0" fontId="24" fillId="0" borderId="0" xfId="54" applyFont="1" applyFill="1" applyBorder="1">
      <alignment/>
      <protection/>
    </xf>
    <xf numFmtId="0" fontId="44" fillId="0" borderId="0" xfId="54" applyFont="1" applyBorder="1">
      <alignment/>
      <protection/>
    </xf>
    <xf numFmtId="0" fontId="44" fillId="0" borderId="0" xfId="54" applyFont="1" applyAlignment="1">
      <alignment horizontal="center"/>
      <protection/>
    </xf>
    <xf numFmtId="4" fontId="44" fillId="0" borderId="15" xfId="54" applyNumberFormat="1" applyFont="1" applyBorder="1" applyAlignment="1">
      <alignment horizontal="center"/>
      <protection/>
    </xf>
    <xf numFmtId="0" fontId="44" fillId="0" borderId="0" xfId="54" applyFont="1" applyBorder="1" applyAlignment="1">
      <alignment horizontal="center"/>
      <protection/>
    </xf>
    <xf numFmtId="0" fontId="24" fillId="0" borderId="18" xfId="54" applyFont="1" applyBorder="1">
      <alignment/>
      <protection/>
    </xf>
    <xf numFmtId="0" fontId="24" fillId="0" borderId="15" xfId="54" applyFont="1" applyBorder="1" applyAlignment="1">
      <alignment horizontal="left" wrapText="1"/>
      <protection/>
    </xf>
    <xf numFmtId="0" fontId="25" fillId="0" borderId="15" xfId="53" applyFont="1" applyBorder="1" applyAlignment="1">
      <alignment horizontal="center"/>
      <protection/>
    </xf>
    <xf numFmtId="0" fontId="49" fillId="0" borderId="0" xfId="53" applyFont="1">
      <alignment/>
      <protection/>
    </xf>
    <xf numFmtId="0" fontId="25" fillId="0" borderId="15" xfId="54" applyFont="1" applyBorder="1" applyAlignment="1">
      <alignment horizontal="center"/>
      <protection/>
    </xf>
    <xf numFmtId="0" fontId="25" fillId="0" borderId="15" xfId="0" applyFont="1" applyFill="1" applyBorder="1" applyAlignment="1">
      <alignment vertical="top" wrapText="1"/>
    </xf>
    <xf numFmtId="4" fontId="25" fillId="0" borderId="15" xfId="54" applyNumberFormat="1" applyFont="1" applyBorder="1" applyAlignment="1">
      <alignment horizontal="center"/>
      <protection/>
    </xf>
    <xf numFmtId="0" fontId="25" fillId="0" borderId="0" xfId="54" applyFont="1">
      <alignment/>
      <protection/>
    </xf>
    <xf numFmtId="4" fontId="25" fillId="0" borderId="15" xfId="54" applyNumberFormat="1" applyFont="1" applyBorder="1" applyAlignment="1">
      <alignment horizontal="center" vertical="top" wrapText="1"/>
      <protection/>
    </xf>
    <xf numFmtId="16" fontId="25" fillId="0" borderId="15" xfId="54" applyNumberFormat="1" applyFont="1" applyBorder="1" applyAlignment="1">
      <alignment horizontal="center"/>
      <protection/>
    </xf>
    <xf numFmtId="0" fontId="49" fillId="0" borderId="15" xfId="54" applyFont="1" applyBorder="1" applyAlignment="1">
      <alignment horizontal="center"/>
      <protection/>
    </xf>
    <xf numFmtId="0" fontId="25" fillId="0" borderId="15" xfId="54" applyFont="1" applyFill="1" applyBorder="1">
      <alignment/>
      <protection/>
    </xf>
    <xf numFmtId="0" fontId="48" fillId="0" borderId="0" xfId="54" applyFont="1" applyBorder="1" applyAlignment="1">
      <alignment horizontal="left"/>
      <protection/>
    </xf>
    <xf numFmtId="0" fontId="48" fillId="0" borderId="0" xfId="54" applyFont="1" applyBorder="1">
      <alignment/>
      <protection/>
    </xf>
    <xf numFmtId="0" fontId="28" fillId="0" borderId="0" xfId="54" applyFont="1" applyBorder="1" applyAlignment="1">
      <alignment horizontal="center"/>
      <protection/>
    </xf>
    <xf numFmtId="0" fontId="48" fillId="0" borderId="0" xfId="54" applyFont="1" applyBorder="1" applyAlignment="1">
      <alignment horizontal="center"/>
      <protection/>
    </xf>
    <xf numFmtId="0" fontId="51" fillId="0" borderId="0" xfId="54" applyFont="1">
      <alignment/>
      <protection/>
    </xf>
    <xf numFmtId="4" fontId="25" fillId="0" borderId="15" xfId="53" applyNumberFormat="1" applyFont="1" applyBorder="1" applyAlignment="1">
      <alignment horizontal="center" vertical="center" wrapText="1"/>
      <protection/>
    </xf>
    <xf numFmtId="4" fontId="25" fillId="0" borderId="15" xfId="53" applyNumberFormat="1" applyFont="1" applyFill="1" applyBorder="1" applyAlignment="1">
      <alignment horizontal="center" vertical="center" wrapText="1"/>
      <protection/>
    </xf>
    <xf numFmtId="0" fontId="25" fillId="0" borderId="0" xfId="53" applyFont="1">
      <alignment/>
      <protection/>
    </xf>
    <xf numFmtId="0" fontId="52" fillId="0" borderId="15" xfId="53" applyFont="1" applyBorder="1" applyAlignment="1">
      <alignment vertical="top" wrapText="1"/>
      <protection/>
    </xf>
    <xf numFmtId="0" fontId="52" fillId="0" borderId="15" xfId="53" applyFont="1" applyBorder="1" applyAlignment="1">
      <alignment horizontal="center" vertical="top" wrapText="1"/>
      <protection/>
    </xf>
    <xf numFmtId="4" fontId="52" fillId="0" borderId="15" xfId="53" applyNumberFormat="1" applyFont="1" applyBorder="1" applyAlignment="1">
      <alignment horizontal="center" vertical="top" wrapText="1"/>
      <protection/>
    </xf>
    <xf numFmtId="0" fontId="44" fillId="0" borderId="15" xfId="54" applyFont="1" applyBorder="1" applyAlignment="1">
      <alignment horizontal="center" vertical="center"/>
      <protection/>
    </xf>
    <xf numFmtId="4" fontId="44" fillId="0" borderId="15" xfId="54" applyNumberFormat="1" applyFont="1" applyBorder="1" applyAlignment="1">
      <alignment horizontal="center" vertical="center" wrapText="1"/>
      <protection/>
    </xf>
    <xf numFmtId="4" fontId="44" fillId="0" borderId="15" xfId="54" applyNumberFormat="1" applyFont="1" applyBorder="1" applyAlignment="1">
      <alignment horizontal="center" vertical="center"/>
      <protection/>
    </xf>
    <xf numFmtId="0" fontId="24" fillId="0" borderId="15" xfId="54" applyFont="1" applyBorder="1" applyAlignment="1">
      <alignment horizontal="left"/>
      <protection/>
    </xf>
    <xf numFmtId="0" fontId="44" fillId="0" borderId="0" xfId="54" applyFont="1" applyAlignment="1">
      <alignment horizontal="center" vertical="center"/>
      <protection/>
    </xf>
    <xf numFmtId="0" fontId="28" fillId="0" borderId="15" xfId="54" applyFont="1" applyBorder="1" applyAlignment="1">
      <alignment horizontal="center" vertical="center"/>
      <protection/>
    </xf>
    <xf numFmtId="0" fontId="28" fillId="0" borderId="15" xfId="53" applyFont="1" applyBorder="1" applyAlignment="1">
      <alignment horizontal="center" vertical="center" wrapText="1"/>
      <protection/>
    </xf>
    <xf numFmtId="4" fontId="28" fillId="0" borderId="15" xfId="54" applyNumberFormat="1" applyFont="1" applyBorder="1" applyAlignment="1">
      <alignment horizontal="center" vertical="center" wrapText="1"/>
      <protection/>
    </xf>
    <xf numFmtId="4" fontId="28" fillId="0" borderId="15" xfId="54" applyNumberFormat="1" applyFont="1" applyBorder="1" applyAlignment="1">
      <alignment horizontal="center" vertical="center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8" fillId="0" borderId="18" xfId="54" applyFont="1" applyBorder="1" applyAlignment="1">
      <alignment horizontal="center" vertical="center"/>
      <protection/>
    </xf>
    <xf numFmtId="0" fontId="24" fillId="0" borderId="15" xfId="54" applyFont="1" applyBorder="1" applyAlignment="1">
      <alignment horizontal="left" vertical="center" wrapText="1"/>
      <protection/>
    </xf>
    <xf numFmtId="0" fontId="45" fillId="0" borderId="15" xfId="53" applyFont="1" applyBorder="1" applyAlignment="1">
      <alignment horizontal="left" vertical="center" wrapText="1"/>
      <protection/>
    </xf>
    <xf numFmtId="0" fontId="26" fillId="0" borderId="15" xfId="54" applyFont="1" applyBorder="1" applyAlignment="1">
      <alignment horizontal="center"/>
      <protection/>
    </xf>
    <xf numFmtId="0" fontId="26" fillId="0" borderId="15" xfId="54" applyFont="1" applyFill="1" applyBorder="1">
      <alignment/>
      <protection/>
    </xf>
    <xf numFmtId="0" fontId="42" fillId="0" borderId="15" xfId="54" applyFont="1" applyBorder="1" applyAlignment="1">
      <alignment horizontal="left" wrapText="1"/>
      <protection/>
    </xf>
    <xf numFmtId="0" fontId="26" fillId="0" borderId="0" xfId="54" applyFont="1" applyBorder="1">
      <alignment/>
      <protection/>
    </xf>
    <xf numFmtId="0" fontId="41" fillId="0" borderId="15" xfId="53" applyFont="1" applyBorder="1" applyAlignment="1">
      <alignment vertical="top" wrapText="1"/>
      <protection/>
    </xf>
    <xf numFmtId="4" fontId="26" fillId="0" borderId="15" xfId="54" applyNumberFormat="1" applyFont="1" applyBorder="1" applyAlignment="1">
      <alignment horizontal="center" wrapText="1"/>
      <protection/>
    </xf>
    <xf numFmtId="4" fontId="26" fillId="0" borderId="15" xfId="54" applyNumberFormat="1" applyFont="1" applyBorder="1" applyAlignment="1">
      <alignment horizontal="center" vertical="top" wrapText="1"/>
      <protection/>
    </xf>
    <xf numFmtId="4" fontId="42" fillId="0" borderId="15" xfId="54" applyNumberFormat="1" applyFont="1" applyBorder="1" applyAlignment="1">
      <alignment horizontal="center" wrapText="1"/>
      <protection/>
    </xf>
    <xf numFmtId="4" fontId="42" fillId="0" borderId="15" xfId="54" applyNumberFormat="1" applyFont="1" applyBorder="1" applyAlignment="1">
      <alignment horizontal="center"/>
      <protection/>
    </xf>
    <xf numFmtId="0" fontId="42" fillId="0" borderId="15" xfId="54" applyFont="1" applyBorder="1" applyAlignment="1">
      <alignment horizontal="center"/>
      <protection/>
    </xf>
    <xf numFmtId="0" fontId="42" fillId="0" borderId="0" xfId="54" applyFont="1">
      <alignment/>
      <protection/>
    </xf>
    <xf numFmtId="4" fontId="42" fillId="0" borderId="15" xfId="54" applyNumberFormat="1" applyFont="1" applyBorder="1" applyAlignment="1">
      <alignment horizontal="center" vertical="top" wrapText="1"/>
      <protection/>
    </xf>
    <xf numFmtId="0" fontId="42" fillId="0" borderId="18" xfId="54" applyFont="1" applyBorder="1">
      <alignment/>
      <protection/>
    </xf>
    <xf numFmtId="0" fontId="42" fillId="0" borderId="15" xfId="54" applyFont="1" applyBorder="1">
      <alignment/>
      <protection/>
    </xf>
    <xf numFmtId="180" fontId="25" fillId="0" borderId="15" xfId="54" applyNumberFormat="1" applyFont="1" applyBorder="1" applyAlignment="1">
      <alignment horizontal="center"/>
      <protection/>
    </xf>
    <xf numFmtId="4" fontId="24" fillId="24" borderId="15" xfId="54" applyNumberFormat="1" applyFont="1" applyFill="1" applyBorder="1" applyAlignment="1">
      <alignment horizontal="center"/>
      <protection/>
    </xf>
    <xf numFmtId="0" fontId="28" fillId="0" borderId="0" xfId="54" applyFont="1" applyBorder="1" applyAlignment="1">
      <alignment horizontal="center" vertical="center"/>
      <protection/>
    </xf>
    <xf numFmtId="4" fontId="24" fillId="0" borderId="15" xfId="54" applyNumberFormat="1" applyFont="1" applyFill="1" applyBorder="1" applyAlignment="1">
      <alignment horizontal="center"/>
      <protection/>
    </xf>
    <xf numFmtId="4" fontId="26" fillId="0" borderId="19" xfId="53" applyNumberFormat="1" applyFont="1" applyFill="1" applyBorder="1" applyAlignment="1">
      <alignment horizontal="center" vertical="top" wrapText="1"/>
      <protection/>
    </xf>
    <xf numFmtId="4" fontId="22" fillId="0" borderId="15" xfId="54" applyNumberFormat="1" applyFont="1" applyBorder="1" applyAlignment="1">
      <alignment horizontal="center" vertical="top" wrapText="1"/>
      <protection/>
    </xf>
    <xf numFmtId="4" fontId="32" fillId="0" borderId="15" xfId="54" applyNumberFormat="1" applyFont="1" applyBorder="1" applyAlignment="1">
      <alignment horizontal="left" wrapText="1"/>
      <protection/>
    </xf>
    <xf numFmtId="0" fontId="21" fillId="0" borderId="15" xfId="54" applyFont="1" applyBorder="1" applyAlignment="1">
      <alignment horizontal="center"/>
      <protection/>
    </xf>
    <xf numFmtId="4" fontId="22" fillId="0" borderId="15" xfId="54" applyNumberFormat="1" applyFont="1" applyBorder="1" applyAlignment="1">
      <alignment horizontal="center" wrapText="1"/>
      <protection/>
    </xf>
    <xf numFmtId="4" fontId="30" fillId="0" borderId="15" xfId="54" applyNumberFormat="1" applyFont="1" applyBorder="1" applyAlignment="1">
      <alignment horizontal="center" vertical="top" wrapText="1"/>
      <protection/>
    </xf>
    <xf numFmtId="0" fontId="35" fillId="0" borderId="15" xfId="53" applyFont="1" applyBorder="1" applyAlignment="1">
      <alignment wrapText="1"/>
      <protection/>
    </xf>
    <xf numFmtId="0" fontId="39" fillId="0" borderId="15" xfId="53" applyFont="1" applyBorder="1" applyAlignment="1">
      <alignment wrapText="1"/>
      <protection/>
    </xf>
    <xf numFmtId="0" fontId="34" fillId="0" borderId="15" xfId="53" applyFont="1" applyBorder="1" applyAlignment="1">
      <alignment wrapText="1"/>
      <protection/>
    </xf>
    <xf numFmtId="0" fontId="33" fillId="0" borderId="15" xfId="53" applyFont="1" applyBorder="1" applyAlignment="1">
      <alignment wrapText="1"/>
      <protection/>
    </xf>
    <xf numFmtId="4" fontId="26" fillId="0" borderId="20" xfId="53" applyNumberFormat="1" applyFont="1" applyFill="1" applyBorder="1" applyAlignment="1">
      <alignment horizontal="center" vertical="top" wrapText="1"/>
      <protection/>
    </xf>
    <xf numFmtId="0" fontId="34" fillId="0" borderId="15" xfId="53" applyFont="1" applyBorder="1" applyAlignment="1">
      <alignment horizontal="center" wrapText="1"/>
      <protection/>
    </xf>
    <xf numFmtId="2" fontId="34" fillId="0" borderId="15" xfId="53" applyNumberFormat="1" applyFont="1" applyBorder="1" applyAlignment="1">
      <alignment horizontal="center" wrapText="1"/>
      <protection/>
    </xf>
    <xf numFmtId="2" fontId="33" fillId="0" borderId="15" xfId="53" applyNumberFormat="1" applyFont="1" applyBorder="1" applyAlignment="1">
      <alignment horizontal="center" wrapText="1"/>
      <protection/>
    </xf>
    <xf numFmtId="2" fontId="40" fillId="0" borderId="15" xfId="53" applyNumberFormat="1" applyFont="1" applyBorder="1" applyAlignment="1">
      <alignment horizontal="center" wrapText="1"/>
      <protection/>
    </xf>
    <xf numFmtId="2" fontId="38" fillId="0" borderId="15" xfId="53" applyNumberFormat="1" applyFont="1" applyBorder="1" applyAlignment="1">
      <alignment horizontal="center" wrapText="1"/>
      <protection/>
    </xf>
    <xf numFmtId="0" fontId="25" fillId="0" borderId="15" xfId="0" applyFont="1" applyFill="1" applyBorder="1" applyAlignment="1">
      <alignment horizontal="center" vertical="top" wrapText="1"/>
    </xf>
    <xf numFmtId="4" fontId="25" fillId="0" borderId="15" xfId="0" applyNumberFormat="1" applyFont="1" applyFill="1" applyBorder="1" applyAlignment="1">
      <alignment horizontal="center" vertical="top" wrapText="1"/>
    </xf>
    <xf numFmtId="0" fontId="24" fillId="0" borderId="15" xfId="53" applyFont="1" applyBorder="1">
      <alignment/>
      <protection/>
    </xf>
    <xf numFmtId="0" fontId="26" fillId="0" borderId="21" xfId="53" applyFont="1" applyBorder="1" applyAlignment="1">
      <alignment horizontal="center"/>
      <protection/>
    </xf>
    <xf numFmtId="0" fontId="26" fillId="0" borderId="22" xfId="53" applyFont="1" applyBorder="1" applyAlignment="1">
      <alignment horizontal="center"/>
      <protection/>
    </xf>
    <xf numFmtId="0" fontId="25" fillId="0" borderId="22" xfId="0" applyFont="1" applyFill="1" applyBorder="1" applyAlignment="1">
      <alignment vertical="top" wrapText="1"/>
    </xf>
    <xf numFmtId="0" fontId="25" fillId="0" borderId="22" xfId="54" applyFont="1" applyFill="1" applyBorder="1">
      <alignment/>
      <protection/>
    </xf>
    <xf numFmtId="0" fontId="26" fillId="0" borderId="23" xfId="53" applyFont="1" applyBorder="1" applyAlignment="1">
      <alignment horizontal="center"/>
      <protection/>
    </xf>
    <xf numFmtId="4" fontId="22" fillId="0" borderId="18" xfId="54" applyNumberFormat="1" applyFont="1" applyBorder="1" applyAlignment="1">
      <alignment horizontal="center" vertical="top" wrapText="1"/>
      <protection/>
    </xf>
    <xf numFmtId="4" fontId="25" fillId="0" borderId="18" xfId="54" applyNumberFormat="1" applyFont="1" applyBorder="1" applyAlignment="1">
      <alignment horizontal="center" vertical="top" wrapText="1"/>
      <protection/>
    </xf>
    <xf numFmtId="4" fontId="26" fillId="0" borderId="10" xfId="53" applyNumberFormat="1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/>
      <protection/>
    </xf>
    <xf numFmtId="0" fontId="0" fillId="0" borderId="15" xfId="0" applyBorder="1" applyAlignment="1">
      <alignment horizontal="center" vertical="center" wrapText="1"/>
    </xf>
    <xf numFmtId="4" fontId="29" fillId="0" borderId="15" xfId="54" applyNumberFormat="1" applyFont="1" applyBorder="1" applyAlignment="1">
      <alignment horizontal="center" wrapText="1"/>
      <protection/>
    </xf>
    <xf numFmtId="0" fontId="0" fillId="0" borderId="24" xfId="54" applyBorder="1">
      <alignment/>
      <protection/>
    </xf>
    <xf numFmtId="4" fontId="30" fillId="0" borderId="15" xfId="54" applyNumberFormat="1" applyFont="1" applyBorder="1" applyAlignment="1">
      <alignment horizontal="center" wrapText="1"/>
      <protection/>
    </xf>
    <xf numFmtId="4" fontId="54" fillId="0" borderId="15" xfId="54" applyNumberFormat="1" applyFont="1" applyBorder="1" applyAlignment="1">
      <alignment horizontal="center"/>
      <protection/>
    </xf>
    <xf numFmtId="4" fontId="55" fillId="0" borderId="15" xfId="54" applyNumberFormat="1" applyFont="1" applyBorder="1" applyAlignment="1">
      <alignment horizontal="center" wrapText="1"/>
      <protection/>
    </xf>
    <xf numFmtId="2" fontId="38" fillId="25" borderId="15" xfId="53" applyNumberFormat="1" applyFont="1" applyFill="1" applyBorder="1" applyAlignment="1">
      <alignment horizontal="center" wrapText="1"/>
      <protection/>
    </xf>
    <xf numFmtId="4" fontId="22" fillId="0" borderId="15" xfId="54" applyNumberFormat="1" applyFont="1" applyFill="1" applyBorder="1" applyAlignment="1">
      <alignment horizontal="center" wrapText="1"/>
      <protection/>
    </xf>
    <xf numFmtId="0" fontId="48" fillId="0" borderId="0" xfId="54" applyFont="1" applyBorder="1" applyAlignment="1">
      <alignment horizontal="right"/>
      <protection/>
    </xf>
    <xf numFmtId="0" fontId="25" fillId="0" borderId="20" xfId="53" applyFont="1" applyBorder="1" applyAlignment="1">
      <alignment horizontal="center" vertical="center" wrapText="1"/>
      <protection/>
    </xf>
    <xf numFmtId="4" fontId="26" fillId="0" borderId="20" xfId="53" applyNumberFormat="1" applyFont="1" applyBorder="1" applyAlignment="1">
      <alignment horizontal="center" vertical="center" wrapText="1"/>
      <protection/>
    </xf>
    <xf numFmtId="4" fontId="33" fillId="4" borderId="15" xfId="53" applyNumberFormat="1" applyFont="1" applyFill="1" applyBorder="1" applyAlignment="1">
      <alignment horizontal="center" wrapText="1"/>
      <protection/>
    </xf>
    <xf numFmtId="4" fontId="40" fillId="0" borderId="15" xfId="53" applyNumberFormat="1" applyFont="1" applyBorder="1" applyAlignment="1">
      <alignment horizontal="center" wrapText="1"/>
      <protection/>
    </xf>
    <xf numFmtId="4" fontId="40" fillId="4" borderId="15" xfId="53" applyNumberFormat="1" applyFont="1" applyFill="1" applyBorder="1" applyAlignment="1">
      <alignment horizontal="center" wrapText="1"/>
      <protection/>
    </xf>
    <xf numFmtId="4" fontId="26" fillId="0" borderId="15" xfId="53" applyNumberFormat="1" applyFont="1" applyBorder="1" applyAlignment="1">
      <alignment horizontal="center"/>
      <protection/>
    </xf>
    <xf numFmtId="4" fontId="0" fillId="0" borderId="15" xfId="0" applyNumberFormat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vertical="top" wrapText="1"/>
    </xf>
    <xf numFmtId="4" fontId="25" fillId="0" borderId="15" xfId="54" applyNumberFormat="1" applyFont="1" applyFill="1" applyBorder="1">
      <alignment/>
      <protection/>
    </xf>
    <xf numFmtId="4" fontId="22" fillId="0" borderId="15" xfId="54" applyNumberFormat="1" applyFont="1" applyBorder="1" applyAlignment="1">
      <alignment horizontal="left"/>
      <protection/>
    </xf>
    <xf numFmtId="4" fontId="34" fillId="4" borderId="15" xfId="53" applyNumberFormat="1" applyFont="1" applyFill="1" applyBorder="1" applyAlignment="1">
      <alignment horizontal="center" wrapText="1"/>
      <protection/>
    </xf>
    <xf numFmtId="4" fontId="34" fillId="0" borderId="15" xfId="53" applyNumberFormat="1" applyFont="1" applyBorder="1" applyAlignment="1">
      <alignment horizontal="center" wrapText="1"/>
      <protection/>
    </xf>
    <xf numFmtId="180" fontId="22" fillId="0" borderId="15" xfId="54" applyNumberFormat="1" applyFont="1" applyBorder="1" applyAlignment="1">
      <alignment horizontal="center" wrapText="1"/>
      <protection/>
    </xf>
    <xf numFmtId="0" fontId="25" fillId="0" borderId="18" xfId="0" applyFont="1" applyFill="1" applyBorder="1" applyAlignment="1">
      <alignment horizontal="center" vertical="top" wrapText="1"/>
    </xf>
    <xf numFmtId="4" fontId="25" fillId="0" borderId="18" xfId="0" applyNumberFormat="1" applyFont="1" applyFill="1" applyBorder="1" applyAlignment="1">
      <alignment horizontal="center" vertical="top" wrapText="1"/>
    </xf>
    <xf numFmtId="0" fontId="24" fillId="0" borderId="18" xfId="53" applyFont="1" applyBorder="1">
      <alignment/>
      <protection/>
    </xf>
    <xf numFmtId="0" fontId="24" fillId="0" borderId="23" xfId="53" applyFont="1" applyBorder="1">
      <alignment/>
      <protection/>
    </xf>
    <xf numFmtId="2" fontId="38" fillId="24" borderId="15" xfId="53" applyNumberFormat="1" applyFont="1" applyFill="1" applyBorder="1" applyAlignment="1">
      <alignment horizontal="center" wrapText="1"/>
      <protection/>
    </xf>
    <xf numFmtId="4" fontId="26" fillId="0" borderId="16" xfId="53" applyNumberFormat="1" applyFont="1" applyBorder="1" applyAlignment="1">
      <alignment horizontal="center"/>
      <protection/>
    </xf>
    <xf numFmtId="4" fontId="26" fillId="0" borderId="20" xfId="53" applyNumberFormat="1" applyFont="1" applyFill="1" applyBorder="1" applyAlignment="1">
      <alignment horizontal="center" vertical="center" wrapText="1"/>
      <protection/>
    </xf>
    <xf numFmtId="0" fontId="26" fillId="0" borderId="25" xfId="53" applyFont="1" applyBorder="1" applyAlignment="1">
      <alignment horizontal="center"/>
      <protection/>
    </xf>
    <xf numFmtId="4" fontId="32" fillId="0" borderId="26" xfId="54" applyNumberFormat="1" applyFont="1" applyBorder="1" applyAlignment="1">
      <alignment horizontal="center" wrapText="1"/>
      <protection/>
    </xf>
    <xf numFmtId="4" fontId="32" fillId="0" borderId="14" xfId="54" applyNumberFormat="1" applyFont="1" applyBorder="1" applyAlignment="1">
      <alignment horizontal="center" wrapText="1"/>
      <protection/>
    </xf>
    <xf numFmtId="0" fontId="24" fillId="0" borderId="14" xfId="53" applyFont="1" applyBorder="1">
      <alignment/>
      <protection/>
    </xf>
    <xf numFmtId="4" fontId="55" fillId="0" borderId="26" xfId="54" applyNumberFormat="1" applyFont="1" applyBorder="1" applyAlignment="1">
      <alignment horizontal="center" wrapText="1"/>
      <protection/>
    </xf>
    <xf numFmtId="4" fontId="22" fillId="0" borderId="26" xfId="54" applyNumberFormat="1" applyFont="1" applyBorder="1" applyAlignment="1">
      <alignment horizontal="center" vertical="top" wrapText="1"/>
      <protection/>
    </xf>
    <xf numFmtId="4" fontId="32" fillId="0" borderId="26" xfId="54" applyNumberFormat="1" applyFont="1" applyBorder="1" applyAlignment="1">
      <alignment horizontal="left" wrapText="1"/>
      <protection/>
    </xf>
    <xf numFmtId="4" fontId="32" fillId="4" borderId="15" xfId="54" applyNumberFormat="1" applyFont="1" applyFill="1" applyBorder="1" applyAlignment="1">
      <alignment horizontal="center" wrapText="1"/>
      <protection/>
    </xf>
    <xf numFmtId="2" fontId="38" fillId="0" borderId="15" xfId="53" applyNumberFormat="1" applyFont="1" applyFill="1" applyBorder="1" applyAlignment="1">
      <alignment horizontal="center" wrapText="1"/>
      <protection/>
    </xf>
    <xf numFmtId="4" fontId="32" fillId="0" borderId="0" xfId="54" applyNumberFormat="1" applyFont="1" applyBorder="1">
      <alignment/>
      <protection/>
    </xf>
    <xf numFmtId="4" fontId="22" fillId="4" borderId="15" xfId="54" applyNumberFormat="1" applyFont="1" applyFill="1" applyBorder="1" applyAlignment="1">
      <alignment horizontal="center" vertical="top" wrapText="1"/>
      <protection/>
    </xf>
    <xf numFmtId="4" fontId="25" fillId="0" borderId="20" xfId="53" applyNumberFormat="1" applyFont="1" applyBorder="1" applyAlignment="1">
      <alignment horizontal="center" vertical="center" wrapText="1"/>
      <protection/>
    </xf>
    <xf numFmtId="4" fontId="22" fillId="25" borderId="15" xfId="54" applyNumberFormat="1" applyFont="1" applyFill="1" applyBorder="1" applyAlignment="1">
      <alignment horizontal="center" wrapText="1"/>
      <protection/>
    </xf>
    <xf numFmtId="4" fontId="32" fillId="25" borderId="15" xfId="54" applyNumberFormat="1" applyFont="1" applyFill="1" applyBorder="1" applyAlignment="1">
      <alignment horizontal="center" wrapText="1"/>
      <protection/>
    </xf>
    <xf numFmtId="0" fontId="25" fillId="0" borderId="20" xfId="53" applyFont="1" applyBorder="1" applyAlignment="1">
      <alignment horizontal="center" vertical="center"/>
      <protection/>
    </xf>
    <xf numFmtId="4" fontId="25" fillId="0" borderId="20" xfId="53" applyNumberFormat="1" applyFont="1" applyBorder="1" applyAlignment="1">
      <alignment horizontal="center" vertical="center"/>
      <protection/>
    </xf>
    <xf numFmtId="4" fontId="29" fillId="0" borderId="15" xfId="54" applyNumberFormat="1" applyFont="1" applyBorder="1" applyAlignment="1">
      <alignment horizontal="center" vertical="top" wrapText="1"/>
      <protection/>
    </xf>
    <xf numFmtId="4" fontId="32" fillId="0" borderId="15" xfId="54" applyNumberFormat="1" applyFont="1" applyFill="1" applyBorder="1" applyAlignment="1">
      <alignment horizontal="center" wrapText="1"/>
      <protection/>
    </xf>
    <xf numFmtId="4" fontId="30" fillId="0" borderId="15" xfId="54" applyNumberFormat="1" applyFont="1" applyFill="1" applyBorder="1" applyAlignment="1">
      <alignment horizontal="center" wrapText="1"/>
      <protection/>
    </xf>
    <xf numFmtId="4" fontId="22" fillId="25" borderId="15" xfId="54" applyNumberFormat="1" applyFont="1" applyFill="1" applyBorder="1" applyAlignment="1">
      <alignment horizontal="center" vertical="top" wrapText="1"/>
      <protection/>
    </xf>
    <xf numFmtId="0" fontId="0" fillId="0" borderId="0" xfId="54" applyBorder="1" applyAlignment="1">
      <alignment horizontal="right" wrapText="1"/>
      <protection/>
    </xf>
    <xf numFmtId="4" fontId="22" fillId="4" borderId="15" xfId="54" applyNumberFormat="1" applyFont="1" applyFill="1" applyBorder="1" applyAlignment="1">
      <alignment horizontal="center" wrapText="1"/>
      <protection/>
    </xf>
    <xf numFmtId="4" fontId="32" fillId="0" borderId="22" xfId="54" applyNumberFormat="1" applyFont="1" applyBorder="1" applyAlignment="1">
      <alignment horizontal="center" wrapText="1"/>
      <protection/>
    </xf>
    <xf numFmtId="4" fontId="32" fillId="0" borderId="0" xfId="54" applyNumberFormat="1" applyFont="1" applyBorder="1" applyAlignment="1">
      <alignment horizontal="center" wrapText="1"/>
      <protection/>
    </xf>
    <xf numFmtId="4" fontId="32" fillId="0" borderId="22" xfId="54" applyNumberFormat="1" applyFont="1" applyFill="1" applyBorder="1" applyAlignment="1">
      <alignment horizontal="center" wrapText="1"/>
      <protection/>
    </xf>
    <xf numFmtId="4" fontId="29" fillId="0" borderId="22" xfId="54" applyNumberFormat="1" applyFont="1" applyBorder="1" applyAlignment="1">
      <alignment horizontal="center" wrapText="1"/>
      <protection/>
    </xf>
    <xf numFmtId="4" fontId="22" fillId="0" borderId="22" xfId="54" applyNumberFormat="1" applyFont="1" applyBorder="1" applyAlignment="1">
      <alignment horizontal="center" wrapText="1"/>
      <protection/>
    </xf>
    <xf numFmtId="4" fontId="22" fillId="0" borderId="22" xfId="54" applyNumberFormat="1" applyFont="1" applyFill="1" applyBorder="1" applyAlignment="1">
      <alignment horizontal="center" wrapText="1"/>
      <protection/>
    </xf>
    <xf numFmtId="4" fontId="22" fillId="0" borderId="22" xfId="54" applyNumberFormat="1" applyFont="1" applyFill="1" applyBorder="1" applyAlignment="1">
      <alignment horizontal="center" vertical="top" wrapText="1"/>
      <protection/>
    </xf>
    <xf numFmtId="0" fontId="29" fillId="0" borderId="27" xfId="54" applyFont="1" applyFill="1" applyBorder="1">
      <alignment/>
      <protection/>
    </xf>
    <xf numFmtId="0" fontId="0" fillId="0" borderId="27" xfId="54" applyFill="1" applyBorder="1">
      <alignment/>
      <protection/>
    </xf>
    <xf numFmtId="0" fontId="25" fillId="0" borderId="13" xfId="53" applyFont="1" applyBorder="1" applyAlignment="1">
      <alignment horizontal="center" vertical="center" wrapText="1"/>
      <protection/>
    </xf>
    <xf numFmtId="0" fontId="25" fillId="0" borderId="15" xfId="0" applyFont="1" applyFill="1" applyBorder="1" applyAlignment="1">
      <alignment wrapText="1"/>
    </xf>
    <xf numFmtId="0" fontId="40" fillId="0" borderId="15" xfId="53" applyFont="1" applyBorder="1" applyAlignment="1">
      <alignment wrapText="1"/>
      <protection/>
    </xf>
    <xf numFmtId="4" fontId="42" fillId="0" borderId="15" xfId="0" applyNumberFormat="1" applyFont="1" applyFill="1" applyBorder="1" applyAlignment="1">
      <alignment vertical="top" wrapText="1"/>
    </xf>
    <xf numFmtId="4" fontId="42" fillId="0" borderId="16" xfId="0" applyNumberFormat="1" applyFont="1" applyFill="1" applyBorder="1" applyAlignment="1">
      <alignment vertical="top" wrapText="1"/>
    </xf>
    <xf numFmtId="0" fontId="26" fillId="0" borderId="16" xfId="53" applyFont="1" applyBorder="1" applyAlignment="1">
      <alignment horizontal="center"/>
      <protection/>
    </xf>
    <xf numFmtId="0" fontId="26" fillId="0" borderId="15" xfId="53" applyFont="1" applyBorder="1" applyAlignment="1">
      <alignment horizontal="center"/>
      <protection/>
    </xf>
    <xf numFmtId="4" fontId="42" fillId="0" borderId="15" xfId="54" applyNumberFormat="1" applyFont="1" applyBorder="1" applyAlignment="1">
      <alignment horizontal="center" wrapText="1"/>
      <protection/>
    </xf>
    <xf numFmtId="0" fontId="26" fillId="0" borderId="15" xfId="0" applyFont="1" applyFill="1" applyBorder="1" applyAlignment="1">
      <alignment vertical="top" wrapText="1"/>
    </xf>
    <xf numFmtId="4" fontId="26" fillId="0" borderId="15" xfId="54" applyNumberFormat="1" applyFont="1" applyBorder="1" applyAlignment="1">
      <alignment horizontal="center" vertical="top" wrapText="1"/>
      <protection/>
    </xf>
    <xf numFmtId="4" fontId="26" fillId="0" borderId="15" xfId="54" applyNumberFormat="1" applyFont="1" applyFill="1" applyBorder="1" applyAlignment="1">
      <alignment horizontal="center" vertical="top" wrapText="1"/>
      <protection/>
    </xf>
    <xf numFmtId="0" fontId="26" fillId="0" borderId="15" xfId="54" applyFont="1" applyBorder="1" applyAlignment="1">
      <alignment horizontal="center"/>
      <protection/>
    </xf>
    <xf numFmtId="4" fontId="26" fillId="0" borderId="15" xfId="0" applyNumberFormat="1" applyFont="1" applyFill="1" applyBorder="1" applyAlignment="1">
      <alignment vertical="top" wrapText="1"/>
    </xf>
    <xf numFmtId="4" fontId="26" fillId="0" borderId="16" xfId="0" applyNumberFormat="1" applyFont="1" applyFill="1" applyBorder="1" applyAlignment="1">
      <alignment vertical="top" wrapText="1"/>
    </xf>
    <xf numFmtId="4" fontId="26" fillId="0" borderId="16" xfId="54" applyNumberFormat="1" applyFont="1" applyFill="1" applyBorder="1">
      <alignment/>
      <protection/>
    </xf>
    <xf numFmtId="4" fontId="26" fillId="0" borderId="15" xfId="54" applyNumberFormat="1" applyFont="1" applyBorder="1" applyAlignment="1">
      <alignment horizontal="center"/>
      <protection/>
    </xf>
    <xf numFmtId="4" fontId="26" fillId="0" borderId="15" xfId="54" applyNumberFormat="1" applyFont="1" applyBorder="1" applyAlignment="1">
      <alignment vertical="top" wrapText="1"/>
      <protection/>
    </xf>
    <xf numFmtId="0" fontId="26" fillId="0" borderId="15" xfId="54" applyFont="1" applyBorder="1">
      <alignment/>
      <protection/>
    </xf>
    <xf numFmtId="4" fontId="41" fillId="0" borderId="15" xfId="53" applyNumberFormat="1" applyFont="1" applyBorder="1" applyAlignment="1">
      <alignment horizontal="center" wrapText="1"/>
      <protection/>
    </xf>
    <xf numFmtId="4" fontId="42" fillId="0" borderId="15" xfId="53" applyNumberFormat="1" applyFont="1" applyBorder="1" applyAlignment="1">
      <alignment horizontal="center" wrapText="1"/>
      <protection/>
    </xf>
    <xf numFmtId="4" fontId="26" fillId="0" borderId="15" xfId="54" applyNumberFormat="1" applyFont="1" applyBorder="1" applyAlignment="1">
      <alignment horizontal="center" wrapText="1"/>
      <protection/>
    </xf>
    <xf numFmtId="4" fontId="42" fillId="0" borderId="15" xfId="54" applyNumberFormat="1" applyFont="1" applyBorder="1" applyAlignment="1">
      <alignment horizontal="center"/>
      <protection/>
    </xf>
    <xf numFmtId="4" fontId="26" fillId="0" borderId="15" xfId="53" applyNumberFormat="1" applyFont="1" applyBorder="1" applyAlignment="1">
      <alignment horizontal="center" wrapText="1"/>
      <protection/>
    </xf>
    <xf numFmtId="4" fontId="42" fillId="0" borderId="15" xfId="54" applyNumberFormat="1" applyFont="1" applyBorder="1" applyAlignment="1">
      <alignment horizontal="center" vertical="top" wrapText="1"/>
      <protection/>
    </xf>
    <xf numFmtId="4" fontId="56" fillId="0" borderId="15" xfId="53" applyNumberFormat="1" applyFont="1" applyBorder="1" applyAlignment="1">
      <alignment horizontal="center" wrapText="1"/>
      <protection/>
    </xf>
    <xf numFmtId="0" fontId="25" fillId="0" borderId="15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wrapText="1"/>
    </xf>
    <xf numFmtId="0" fontId="25" fillId="0" borderId="16" xfId="54" applyFont="1" applyFill="1" applyBorder="1" applyAlignment="1">
      <alignment horizontal="center"/>
      <protection/>
    </xf>
    <xf numFmtId="0" fontId="26" fillId="0" borderId="15" xfId="54" applyFont="1" applyFill="1" applyBorder="1">
      <alignment/>
      <protection/>
    </xf>
    <xf numFmtId="0" fontId="42" fillId="0" borderId="15" xfId="54" applyFont="1" applyFill="1" applyBorder="1">
      <alignment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4" fontId="42" fillId="0" borderId="15" xfId="54" applyNumberFormat="1" applyFont="1" applyBorder="1" applyAlignment="1">
      <alignment horizontal="left" wrapText="1"/>
      <protection/>
    </xf>
    <xf numFmtId="0" fontId="42" fillId="0" borderId="16" xfId="53" applyFont="1" applyBorder="1" applyAlignment="1">
      <alignment horizontal="center"/>
      <protection/>
    </xf>
    <xf numFmtId="0" fontId="24" fillId="0" borderId="15" xfId="53" applyFont="1" applyBorder="1" applyAlignment="1">
      <alignment horizontal="center"/>
      <protection/>
    </xf>
    <xf numFmtId="4" fontId="42" fillId="0" borderId="15" xfId="54" applyNumberFormat="1" applyFont="1" applyFill="1" applyBorder="1" applyAlignment="1">
      <alignment horizontal="center" wrapText="1"/>
      <protection/>
    </xf>
    <xf numFmtId="0" fontId="26" fillId="0" borderId="15" xfId="53" applyFont="1" applyFill="1" applyBorder="1" applyAlignment="1">
      <alignment horizontal="center"/>
      <protection/>
    </xf>
    <xf numFmtId="0" fontId="26" fillId="0" borderId="15" xfId="54" applyFont="1" applyFill="1" applyBorder="1" applyAlignment="1">
      <alignment horizontal="center"/>
      <protection/>
    </xf>
    <xf numFmtId="4" fontId="26" fillId="0" borderId="15" xfId="54" applyNumberFormat="1" applyFont="1" applyFill="1" applyBorder="1" applyAlignment="1">
      <alignment horizontal="center" wrapText="1"/>
      <protection/>
    </xf>
    <xf numFmtId="4" fontId="42" fillId="0" borderId="15" xfId="54" applyNumberFormat="1" applyFont="1" applyFill="1" applyBorder="1" applyAlignment="1">
      <alignment horizontal="left" wrapText="1"/>
      <protection/>
    </xf>
    <xf numFmtId="4" fontId="42" fillId="0" borderId="15" xfId="54" applyNumberFormat="1" applyFont="1" applyFill="1" applyBorder="1" applyAlignment="1">
      <alignment horizontal="center"/>
      <protection/>
    </xf>
    <xf numFmtId="4" fontId="26" fillId="0" borderId="28" xfId="53" applyNumberFormat="1" applyFont="1" applyFill="1" applyBorder="1" applyAlignment="1">
      <alignment horizontal="center" vertical="top" wrapText="1"/>
      <protection/>
    </xf>
    <xf numFmtId="4" fontId="25" fillId="0" borderId="15" xfId="53" applyNumberFormat="1" applyFont="1" applyBorder="1" applyAlignment="1">
      <alignment horizontal="center" vertical="center"/>
      <protection/>
    </xf>
    <xf numFmtId="0" fontId="25" fillId="0" borderId="15" xfId="53" applyFont="1" applyBorder="1" applyAlignment="1">
      <alignment horizontal="center" vertical="center"/>
      <protection/>
    </xf>
    <xf numFmtId="0" fontId="25" fillId="0" borderId="15" xfId="53" applyFont="1" applyBorder="1" applyAlignment="1">
      <alignment horizontal="center" vertical="center" wrapText="1"/>
      <protection/>
    </xf>
    <xf numFmtId="181" fontId="42" fillId="0" borderId="15" xfId="54" applyNumberFormat="1" applyFont="1" applyFill="1" applyBorder="1" applyAlignment="1">
      <alignment horizontal="center" wrapText="1"/>
      <protection/>
    </xf>
    <xf numFmtId="0" fontId="0" fillId="0" borderId="15" xfId="54" applyFill="1" applyBorder="1" applyAlignment="1">
      <alignment horizontal="center"/>
      <protection/>
    </xf>
    <xf numFmtId="0" fontId="38" fillId="0" borderId="15" xfId="53" applyFont="1" applyFill="1" applyBorder="1" applyAlignment="1">
      <alignment vertical="top" wrapText="1"/>
      <protection/>
    </xf>
    <xf numFmtId="4" fontId="41" fillId="0" borderId="15" xfId="53" applyNumberFormat="1" applyFont="1" applyFill="1" applyBorder="1" applyAlignment="1">
      <alignment horizontal="center" wrapText="1"/>
      <protection/>
    </xf>
    <xf numFmtId="0" fontId="0" fillId="0" borderId="0" xfId="54" applyFill="1">
      <alignment/>
      <protection/>
    </xf>
    <xf numFmtId="4" fontId="26" fillId="0" borderId="15" xfId="53" applyNumberFormat="1" applyFont="1" applyFill="1" applyBorder="1" applyAlignment="1">
      <alignment horizontal="center" vertical="top" wrapText="1"/>
      <protection/>
    </xf>
    <xf numFmtId="0" fontId="42" fillId="0" borderId="15" xfId="53" applyFont="1" applyBorder="1" applyAlignment="1">
      <alignment horizontal="center"/>
      <protection/>
    </xf>
    <xf numFmtId="0" fontId="49" fillId="0" borderId="15" xfId="0" applyFont="1" applyFill="1" applyBorder="1" applyAlignment="1">
      <alignment horizontal="center" vertical="top" wrapText="1"/>
    </xf>
    <xf numFmtId="180" fontId="42" fillId="0" borderId="15" xfId="54" applyNumberFormat="1" applyFont="1" applyFill="1" applyBorder="1" applyAlignment="1">
      <alignment horizontal="center" wrapText="1"/>
      <protection/>
    </xf>
    <xf numFmtId="0" fontId="26" fillId="0" borderId="15" xfId="0" applyFont="1" applyFill="1" applyBorder="1" applyAlignment="1">
      <alignment horizontal="center" vertical="top" wrapText="1"/>
    </xf>
    <xf numFmtId="4" fontId="42" fillId="0" borderId="15" xfId="0" applyNumberFormat="1" applyFont="1" applyFill="1" applyBorder="1" applyAlignment="1">
      <alignment horizontal="center" vertical="top" wrapText="1"/>
    </xf>
    <xf numFmtId="4" fontId="26" fillId="0" borderId="15" xfId="0" applyNumberFormat="1" applyFont="1" applyFill="1" applyBorder="1" applyAlignment="1">
      <alignment horizontal="center" vertical="top" wrapText="1"/>
    </xf>
    <xf numFmtId="4" fontId="26" fillId="0" borderId="15" xfId="54" applyNumberFormat="1" applyFont="1" applyFill="1" applyBorder="1" applyAlignment="1">
      <alignment horizontal="center"/>
      <protection/>
    </xf>
    <xf numFmtId="180" fontId="42" fillId="0" borderId="15" xfId="0" applyNumberFormat="1" applyFont="1" applyFill="1" applyBorder="1" applyAlignment="1">
      <alignment horizontal="center" vertical="top" wrapText="1"/>
    </xf>
    <xf numFmtId="4" fontId="49" fillId="0" borderId="15" xfId="0" applyNumberFormat="1" applyFont="1" applyFill="1" applyBorder="1" applyAlignment="1">
      <alignment horizontal="center" wrapText="1"/>
    </xf>
    <xf numFmtId="0" fontId="24" fillId="0" borderId="15" xfId="53" applyFont="1" applyBorder="1" applyAlignment="1">
      <alignment wrapText="1"/>
      <protection/>
    </xf>
    <xf numFmtId="4" fontId="42" fillId="0" borderId="15" xfId="0" applyNumberFormat="1" applyFont="1" applyFill="1" applyBorder="1" applyAlignment="1">
      <alignment horizontal="center" wrapText="1"/>
    </xf>
    <xf numFmtId="4" fontId="26" fillId="0" borderId="29" xfId="53" applyNumberFormat="1" applyFont="1" applyFill="1" applyBorder="1" applyAlignment="1">
      <alignment horizontal="center" vertical="top" wrapText="1"/>
      <protection/>
    </xf>
    <xf numFmtId="4" fontId="26" fillId="0" borderId="30" xfId="53" applyNumberFormat="1" applyFont="1" applyFill="1" applyBorder="1" applyAlignment="1">
      <alignment horizontal="center" vertical="top" wrapText="1"/>
      <protection/>
    </xf>
    <xf numFmtId="0" fontId="50" fillId="0" borderId="0" xfId="54" applyFont="1" applyAlignment="1">
      <alignment horizontal="center"/>
      <protection/>
    </xf>
    <xf numFmtId="0" fontId="50" fillId="0" borderId="0" xfId="54" applyFont="1" applyBorder="1" applyAlignment="1">
      <alignment horizontal="center" vertical="top" wrapText="1"/>
      <protection/>
    </xf>
    <xf numFmtId="4" fontId="25" fillId="0" borderId="15" xfId="53" applyNumberFormat="1" applyFont="1" applyBorder="1" applyAlignment="1">
      <alignment horizontal="center" vertical="center" wrapText="1"/>
      <protection/>
    </xf>
    <xf numFmtId="4" fontId="25" fillId="0" borderId="15" xfId="53" applyNumberFormat="1" applyFont="1" applyBorder="1" applyAlignment="1">
      <alignment horizontal="center" vertical="center"/>
      <protection/>
    </xf>
    <xf numFmtId="0" fontId="25" fillId="0" borderId="15" xfId="53" applyFont="1" applyBorder="1" applyAlignment="1">
      <alignment horizontal="center" vertical="center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3" xfId="53" applyFont="1" applyBorder="1" applyAlignment="1">
      <alignment horizontal="center" vertical="center" wrapText="1"/>
      <protection/>
    </xf>
    <xf numFmtId="4" fontId="26" fillId="0" borderId="10" xfId="53" applyNumberFormat="1" applyFont="1" applyBorder="1" applyAlignment="1">
      <alignment horizontal="center" vertical="center" wrapText="1"/>
      <protection/>
    </xf>
    <xf numFmtId="4" fontId="26" fillId="0" borderId="13" xfId="53" applyNumberFormat="1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25" fillId="0" borderId="20" xfId="53" applyFont="1" applyBorder="1" applyAlignment="1">
      <alignment horizontal="center" vertical="center" wrapText="1"/>
      <protection/>
    </xf>
    <xf numFmtId="4" fontId="26" fillId="0" borderId="20" xfId="53" applyNumberFormat="1" applyFont="1" applyBorder="1" applyAlignment="1">
      <alignment horizontal="center" vertical="center" wrapText="1"/>
      <protection/>
    </xf>
    <xf numFmtId="4" fontId="26" fillId="0" borderId="20" xfId="53" applyNumberFormat="1" applyFont="1" applyFill="1" applyBorder="1" applyAlignment="1">
      <alignment horizontal="center" vertical="top" wrapText="1"/>
      <protection/>
    </xf>
    <xf numFmtId="4" fontId="25" fillId="0" borderId="20" xfId="53" applyNumberFormat="1" applyFont="1" applyBorder="1" applyAlignment="1">
      <alignment horizontal="center" vertical="center" wrapText="1"/>
      <protection/>
    </xf>
    <xf numFmtId="4" fontId="25" fillId="0" borderId="20" xfId="53" applyNumberFormat="1" applyFont="1" applyBorder="1" applyAlignment="1">
      <alignment horizontal="center" vertical="center"/>
      <protection/>
    </xf>
    <xf numFmtId="0" fontId="25" fillId="0" borderId="20" xfId="53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right" wrapText="1"/>
      <protection/>
    </xf>
    <xf numFmtId="0" fontId="0" fillId="0" borderId="0" xfId="54" applyBorder="1" applyAlignment="1">
      <alignment horizontal="right" wrapText="1"/>
      <protection/>
    </xf>
    <xf numFmtId="4" fontId="26" fillId="0" borderId="29" xfId="53" applyNumberFormat="1" applyFont="1" applyBorder="1" applyAlignment="1">
      <alignment horizontal="center" vertical="center" wrapText="1"/>
      <protection/>
    </xf>
    <xf numFmtId="4" fontId="26" fillId="0" borderId="19" xfId="53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wrapText="1"/>
    </xf>
    <xf numFmtId="0" fontId="0" fillId="0" borderId="31" xfId="0" applyBorder="1" applyAlignment="1">
      <alignment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3" fillId="0" borderId="0" xfId="54" applyFont="1" applyAlignment="1">
      <alignment horizontal="center"/>
      <protection/>
    </xf>
    <xf numFmtId="0" fontId="26" fillId="0" borderId="0" xfId="53" applyFont="1" applyBorder="1" applyAlignment="1">
      <alignment horizontal="center" vertical="top" wrapText="1"/>
      <protection/>
    </xf>
    <xf numFmtId="0" fontId="23" fillId="0" borderId="0" xfId="54" applyFont="1" applyBorder="1" applyAlignment="1">
      <alignment horizontal="center" vertical="top" wrapText="1"/>
      <protection/>
    </xf>
    <xf numFmtId="0" fontId="41" fillId="0" borderId="0" xfId="53" applyFont="1" applyBorder="1" applyAlignment="1">
      <alignment horizontal="center" vertical="top" wrapText="1"/>
      <protection/>
    </xf>
    <xf numFmtId="0" fontId="25" fillId="0" borderId="11" xfId="53" applyFont="1" applyBorder="1" applyAlignment="1">
      <alignment horizontal="center" vertical="center" wrapText="1"/>
      <protection/>
    </xf>
    <xf numFmtId="4" fontId="26" fillId="0" borderId="19" xfId="53" applyNumberFormat="1" applyFont="1" applyFill="1" applyBorder="1" applyAlignment="1">
      <alignment horizontal="center" vertical="top" wrapText="1"/>
      <protection/>
    </xf>
    <xf numFmtId="4" fontId="26" fillId="0" borderId="31" xfId="53" applyNumberFormat="1" applyFont="1" applyFill="1" applyBorder="1" applyAlignment="1">
      <alignment horizontal="center" vertical="top" wrapText="1"/>
      <protection/>
    </xf>
    <xf numFmtId="4" fontId="27" fillId="0" borderId="32" xfId="53" applyNumberFormat="1" applyFont="1" applyFill="1" applyBorder="1" applyAlignment="1">
      <alignment horizontal="center" vertical="top" wrapText="1"/>
      <protection/>
    </xf>
    <xf numFmtId="4" fontId="27" fillId="0" borderId="19" xfId="53" applyNumberFormat="1" applyFont="1" applyFill="1" applyBorder="1" applyAlignment="1">
      <alignment horizontal="center" vertical="top" wrapText="1"/>
      <protection/>
    </xf>
    <xf numFmtId="4" fontId="27" fillId="0" borderId="31" xfId="53" applyNumberFormat="1" applyFont="1" applyFill="1" applyBorder="1" applyAlignment="1">
      <alignment horizontal="center" vertical="top" wrapText="1"/>
      <protection/>
    </xf>
    <xf numFmtId="4" fontId="27" fillId="0" borderId="33" xfId="53" applyNumberFormat="1" applyFont="1" applyFill="1" applyBorder="1" applyAlignment="1">
      <alignment horizontal="center" vertical="top" wrapText="1"/>
      <protection/>
    </xf>
    <xf numFmtId="4" fontId="27" fillId="0" borderId="34" xfId="53" applyNumberFormat="1" applyFont="1" applyFill="1" applyBorder="1" applyAlignment="1">
      <alignment horizontal="center" vertical="top" wrapText="1"/>
      <protection/>
    </xf>
    <xf numFmtId="0" fontId="25" fillId="0" borderId="15" xfId="53" applyFont="1" applyBorder="1" applyAlignment="1">
      <alignment horizontal="center" vertical="center" wrapText="1"/>
      <protection/>
    </xf>
    <xf numFmtId="4" fontId="25" fillId="0" borderId="15" xfId="53" applyNumberFormat="1" applyFont="1" applyFill="1" applyBorder="1" applyAlignment="1">
      <alignment horizontal="center" vertical="center" wrapText="1"/>
      <protection/>
    </xf>
    <xf numFmtId="0" fontId="25" fillId="0" borderId="35" xfId="53" applyFont="1" applyBorder="1" applyAlignment="1">
      <alignment horizontal="center" vertical="center"/>
      <protection/>
    </xf>
    <xf numFmtId="0" fontId="25" fillId="0" borderId="16" xfId="53" applyFont="1" applyBorder="1" applyAlignment="1">
      <alignment horizontal="center" vertical="center"/>
      <protection/>
    </xf>
    <xf numFmtId="0" fontId="24" fillId="0" borderId="35" xfId="54" applyFont="1" applyBorder="1" applyAlignment="1">
      <alignment horizontal="left" wrapText="1"/>
      <protection/>
    </xf>
    <xf numFmtId="0" fontId="24" fillId="0" borderId="36" xfId="54" applyFont="1" applyBorder="1" applyAlignment="1">
      <alignment horizontal="left" wrapText="1"/>
      <protection/>
    </xf>
    <xf numFmtId="0" fontId="24" fillId="0" borderId="16" xfId="54" applyFont="1" applyBorder="1" applyAlignment="1">
      <alignment horizontal="left" wrapText="1"/>
      <protection/>
    </xf>
    <xf numFmtId="0" fontId="25" fillId="0" borderId="29" xfId="53" applyFont="1" applyBorder="1" applyAlignment="1">
      <alignment horizontal="center" vertical="center" wrapText="1"/>
      <protection/>
    </xf>
    <xf numFmtId="0" fontId="25" fillId="0" borderId="31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25" fillId="0" borderId="35" xfId="53" applyFont="1" applyBorder="1" applyAlignment="1">
      <alignment horizontal="center" vertical="center" wrapText="1"/>
      <protection/>
    </xf>
    <xf numFmtId="0" fontId="25" fillId="0" borderId="16" xfId="53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4" fontId="26" fillId="0" borderId="15" xfId="53" applyNumberFormat="1" applyFont="1" applyFill="1" applyBorder="1" applyAlignment="1">
      <alignment horizontal="center" vertical="top" wrapText="1"/>
      <protection/>
    </xf>
    <xf numFmtId="4" fontId="26" fillId="0" borderId="15" xfId="53" applyNumberFormat="1" applyFont="1" applyBorder="1" applyAlignment="1">
      <alignment horizontal="center" vertical="center" wrapText="1"/>
      <protection/>
    </xf>
    <xf numFmtId="0" fontId="26" fillId="0" borderId="15" xfId="53" applyFont="1" applyBorder="1" applyAlignment="1">
      <alignment horizontal="center" vertical="center" wrapText="1"/>
      <protection/>
    </xf>
    <xf numFmtId="0" fontId="24" fillId="0" borderId="15" xfId="53" applyFont="1" applyBorder="1" applyAlignment="1">
      <alignment horizontal="center" vertical="center" wrapText="1"/>
      <protection/>
    </xf>
    <xf numFmtId="0" fontId="44" fillId="0" borderId="22" xfId="53" applyFont="1" applyBorder="1" applyAlignment="1">
      <alignment horizontal="center" vertical="center" wrapText="1"/>
      <protection/>
    </xf>
    <xf numFmtId="0" fontId="44" fillId="0" borderId="37" xfId="53" applyFont="1" applyBorder="1" applyAlignment="1">
      <alignment horizontal="center" vertical="center" wrapText="1"/>
      <protection/>
    </xf>
    <xf numFmtId="0" fontId="44" fillId="0" borderId="18" xfId="53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рафик поступл ден сред по ИП" xfId="53"/>
    <cellStyle name="Обычный_Программа  производственного развития ГТС 200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ан.по статьям" xfId="62"/>
    <cellStyle name="Тысячи_ан.по статьям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ts302-1\&#1076;&#1086;&#1082;&#1091;&#1084;&#1077;&#1085;&#1090;&#1099;\&#1054;&#1090;&#1095;&#1077;&#1090;&#1099;\&#1052;&#1086;&#1081;%20&#1072;&#1088;&#1093;&#1080;&#1074;-98\&#1059;&#1089;&#1083;&#1091;&#1075;&#1080;%20&#1094;&#1077;&#1093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&#1055;&#1083;&#1072;&#1085;&#1086;&#1074;&#1099;&#1081;\&#1055;&#1088;&#1086;&#1075;&#1088;&#1072;&#1084;&#1084;&#1072;%20&#1082;&#1086;&#1084;&#1087;&#1083;&#1077;&#1082;&#1089;&#1085;&#1086;&#1075;&#1086;%20&#1088;&#1072;&#1079;&#1074;&#1080;&#1090;&#1080;&#1103;\&#1055;&#1086;&#1088;&#1103;&#1076;&#1086;&#1082;%20&#1079;&#1072;&#1082;&#1083;&#1102;&#1095;&#1077;&#1085;&#1080;&#1103;%20&#1076;&#1086;&#1075;&#1086;&#1074;&#1086;&#1088;&#1086;&#1074;\&#1056;&#1077;&#1075;&#1083;&#1072;&#1084;&#1077;&#1085;&#1090;\&#1043;&#1088;&#1072;&#1092;&#1080;&#1082;%20&#1087;&#1086;&#1089;&#1090;&#1091;&#1087;&#1083;%20&#1076;&#1077;&#1085;%20&#1089;&#1088;&#1077;&#1076;%20&#1087;&#1086;%20&#1048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л-нояб"/>
      <sheetName val="в+ст"/>
      <sheetName val="тепло-год"/>
      <sheetName val="эл-сент"/>
      <sheetName val="эл-авг"/>
      <sheetName val="услуги-12"/>
      <sheetName val="услуги-дек"/>
      <sheetName val="эл-год"/>
      <sheetName val="эл-дек"/>
      <sheetName val="эл-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м2"/>
      <sheetName val="надбавка к тарифу"/>
      <sheetName val="Лист1"/>
      <sheetName val="прил 2 граф поступления"/>
      <sheetName val="Источники финансирования"/>
      <sheetName val="график выполнения меропр прил1"/>
    </sheetNames>
    <sheetDataSet>
      <sheetData sheetId="1">
        <row r="10">
          <cell r="D10" t="e">
            <v>#REF!</v>
          </cell>
          <cell r="F10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55"/>
  <sheetViews>
    <sheetView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1" sqref="D11"/>
    </sheetView>
  </sheetViews>
  <sheetFormatPr defaultColWidth="9.140625" defaultRowHeight="12.75"/>
  <cols>
    <col min="1" max="1" width="6.28125" style="1" customWidth="1"/>
    <col min="2" max="2" width="100.00390625" style="1" customWidth="1"/>
    <col min="3" max="3" width="17.7109375" style="2" customWidth="1"/>
    <col min="4" max="4" width="18.28125" style="1" customWidth="1"/>
    <col min="5" max="6" width="16.140625" style="1" customWidth="1"/>
    <col min="7" max="7" width="17.8515625" style="1" customWidth="1"/>
    <col min="8" max="8" width="19.28125" style="1" customWidth="1"/>
    <col min="9" max="9" width="23.8515625" style="1" customWidth="1"/>
    <col min="10" max="16384" width="9.140625" style="1" customWidth="1"/>
  </cols>
  <sheetData>
    <row r="2" ht="12.75">
      <c r="D2" s="4"/>
    </row>
    <row r="3" spans="1:9" ht="20.25">
      <c r="A3" s="315" t="s">
        <v>104</v>
      </c>
      <c r="B3" s="315"/>
      <c r="C3" s="315"/>
      <c r="D3" s="315"/>
      <c r="E3" s="315"/>
      <c r="F3" s="315"/>
      <c r="G3" s="315"/>
      <c r="H3" s="315"/>
      <c r="I3" s="315"/>
    </row>
    <row r="4" spans="1:9" ht="62.25" customHeight="1" thickBot="1">
      <c r="A4" s="316" t="s">
        <v>145</v>
      </c>
      <c r="B4" s="316"/>
      <c r="C4" s="316"/>
      <c r="D4" s="316"/>
      <c r="E4" s="316"/>
      <c r="F4" s="316"/>
      <c r="G4" s="316"/>
      <c r="H4" s="316"/>
      <c r="I4" s="316"/>
    </row>
    <row r="5" spans="1:9" s="8" customFormat="1" ht="33.75" customHeight="1" thickBot="1">
      <c r="A5" s="9"/>
      <c r="B5" s="320"/>
      <c r="C5" s="322" t="s">
        <v>141</v>
      </c>
      <c r="D5" s="313" t="s">
        <v>15</v>
      </c>
      <c r="E5" s="314"/>
      <c r="F5" s="317" t="s">
        <v>103</v>
      </c>
      <c r="G5" s="318" t="s">
        <v>92</v>
      </c>
      <c r="H5" s="319" t="s">
        <v>93</v>
      </c>
      <c r="I5" s="319" t="s">
        <v>94</v>
      </c>
    </row>
    <row r="6" spans="1:9" s="8" customFormat="1" ht="49.5" customHeight="1" thickBot="1">
      <c r="A6" s="9" t="s">
        <v>16</v>
      </c>
      <c r="B6" s="321"/>
      <c r="C6" s="323"/>
      <c r="D6" s="163" t="s">
        <v>139</v>
      </c>
      <c r="E6" s="163" t="s">
        <v>140</v>
      </c>
      <c r="F6" s="317"/>
      <c r="G6" s="318"/>
      <c r="H6" s="319"/>
      <c r="I6" s="319"/>
    </row>
    <row r="7" spans="1:9" s="8" customFormat="1" ht="18" customHeight="1">
      <c r="A7" s="19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</row>
    <row r="8" spans="1:9" s="8" customFormat="1" ht="18" customHeight="1">
      <c r="A8" s="19"/>
      <c r="B8" s="19"/>
      <c r="C8" s="20"/>
      <c r="D8" s="19"/>
      <c r="E8" s="19"/>
      <c r="F8" s="42"/>
      <c r="G8" s="42"/>
      <c r="H8" s="42"/>
      <c r="I8" s="42"/>
    </row>
    <row r="9" spans="1:9" s="8" customFormat="1" ht="18" customHeight="1">
      <c r="A9" s="19"/>
      <c r="B9" s="114" t="s">
        <v>80</v>
      </c>
      <c r="C9" s="35">
        <v>46.481273707865164</v>
      </c>
      <c r="D9" s="19"/>
      <c r="E9" s="19"/>
      <c r="F9" s="42">
        <v>4.6653</v>
      </c>
      <c r="G9" s="42"/>
      <c r="H9" s="42"/>
      <c r="I9" s="42"/>
    </row>
    <row r="10" spans="1:9" s="8" customFormat="1" ht="18" customHeight="1">
      <c r="A10" s="19"/>
      <c r="B10" s="114" t="s">
        <v>81</v>
      </c>
      <c r="C10" s="35">
        <v>3138675.99026966</v>
      </c>
      <c r="D10" s="19"/>
      <c r="E10" s="19"/>
      <c r="F10" s="42">
        <v>1199322</v>
      </c>
      <c r="G10" s="42"/>
      <c r="H10" s="42"/>
      <c r="I10" s="42"/>
    </row>
    <row r="11" spans="1:9" s="8" customFormat="1" ht="18" customHeight="1">
      <c r="A11" s="19"/>
      <c r="B11" s="114" t="s">
        <v>82</v>
      </c>
      <c r="C11" s="117">
        <v>4353105</v>
      </c>
      <c r="D11" s="117">
        <v>4353105</v>
      </c>
      <c r="E11" s="113">
        <v>10.24</v>
      </c>
      <c r="F11" s="42"/>
      <c r="G11" s="42"/>
      <c r="H11" s="42"/>
      <c r="I11" s="42"/>
    </row>
    <row r="12" spans="1:9" s="8" customFormat="1" ht="18" customHeight="1">
      <c r="A12" s="19"/>
      <c r="B12" s="114" t="s">
        <v>83</v>
      </c>
      <c r="C12" s="117">
        <f>C11*C9/1000</f>
        <v>202337.86498407638</v>
      </c>
      <c r="D12" s="19"/>
      <c r="E12" s="19"/>
      <c r="F12" s="42">
        <v>16996.887</v>
      </c>
      <c r="G12" s="42"/>
      <c r="H12" s="42"/>
      <c r="I12" s="42"/>
    </row>
    <row r="13" spans="1:9" s="8" customFormat="1" ht="18" customHeight="1">
      <c r="A13" s="19"/>
      <c r="B13" s="114" t="s">
        <v>84</v>
      </c>
      <c r="C13" s="117">
        <f>C10*E11/1000</f>
        <v>32140.04214036132</v>
      </c>
      <c r="D13" s="19"/>
      <c r="E13" s="19"/>
      <c r="F13" s="42">
        <f>F10*E11/1000</f>
        <v>12281.057279999999</v>
      </c>
      <c r="G13" s="42"/>
      <c r="H13" s="42"/>
      <c r="I13" s="42"/>
    </row>
    <row r="14" spans="1:9" s="8" customFormat="1" ht="18" customHeight="1">
      <c r="A14" s="19"/>
      <c r="B14" s="114" t="s">
        <v>85</v>
      </c>
      <c r="C14" s="20"/>
      <c r="D14" s="19"/>
      <c r="E14" s="19"/>
      <c r="F14" s="42">
        <f>F18-F13-F12</f>
        <v>68264.90769000001</v>
      </c>
      <c r="G14" s="42"/>
      <c r="H14" s="42"/>
      <c r="I14" s="42"/>
    </row>
    <row r="15" spans="1:9" s="8" customFormat="1" ht="18" customHeight="1">
      <c r="A15" s="19"/>
      <c r="B15" s="114" t="s">
        <v>86</v>
      </c>
      <c r="C15" s="20"/>
      <c r="D15" s="19"/>
      <c r="E15" s="19"/>
      <c r="F15" s="42">
        <v>0</v>
      </c>
      <c r="G15" s="42"/>
      <c r="H15" s="42"/>
      <c r="I15" s="42"/>
    </row>
    <row r="16" spans="1:9" s="8" customFormat="1" ht="18" customHeight="1">
      <c r="A16" s="19"/>
      <c r="B16" s="120" t="s">
        <v>57</v>
      </c>
      <c r="C16" s="20"/>
      <c r="D16" s="19"/>
      <c r="E16" s="19"/>
      <c r="F16" s="42">
        <f>F12+F13+F14</f>
        <v>97542.85197</v>
      </c>
      <c r="G16" s="42"/>
      <c r="H16" s="42"/>
      <c r="I16" s="42"/>
    </row>
    <row r="17" spans="1:9" s="32" customFormat="1" ht="21.75" customHeight="1">
      <c r="A17" s="27"/>
      <c r="B17" s="28"/>
      <c r="C17" s="29"/>
      <c r="D17" s="29"/>
      <c r="E17" s="31"/>
      <c r="F17" s="42"/>
      <c r="G17" s="42"/>
      <c r="H17" s="42"/>
      <c r="I17" s="42"/>
    </row>
    <row r="18" spans="1:9" s="34" customFormat="1" ht="23.25">
      <c r="A18" s="33">
        <v>2</v>
      </c>
      <c r="B18" s="48" t="s">
        <v>24</v>
      </c>
      <c r="C18" s="36">
        <f>C19+C29+C38</f>
        <v>244556</v>
      </c>
      <c r="D18" s="36">
        <f>D19+D29+D38</f>
        <v>226594</v>
      </c>
      <c r="E18" s="36">
        <f>E19+E29+E38</f>
        <v>17962</v>
      </c>
      <c r="F18" s="36">
        <f>F19+F29+F38+F39</f>
        <v>97542.85197</v>
      </c>
      <c r="G18" s="36">
        <f>G19+G29+G38+G39</f>
        <v>79043.85197</v>
      </c>
      <c r="H18" s="36">
        <f>H19+H29+H38+H39</f>
        <v>0</v>
      </c>
      <c r="I18" s="42"/>
    </row>
    <row r="19" spans="1:9" ht="15.75">
      <c r="A19" s="37" t="s">
        <v>25</v>
      </c>
      <c r="B19" s="38" t="s">
        <v>26</v>
      </c>
      <c r="C19" s="35">
        <f aca="true" t="shared" si="0" ref="C19:H19">SUM(C20:C27)</f>
        <v>140233</v>
      </c>
      <c r="D19" s="35">
        <f t="shared" si="0"/>
        <v>122271</v>
      </c>
      <c r="E19" s="35">
        <f t="shared" si="0"/>
        <v>17962</v>
      </c>
      <c r="F19" s="35">
        <f t="shared" si="0"/>
        <v>865.8519699999999</v>
      </c>
      <c r="G19" s="35">
        <f t="shared" si="0"/>
        <v>865.8519699999999</v>
      </c>
      <c r="H19" s="35">
        <f t="shared" si="0"/>
        <v>0</v>
      </c>
      <c r="I19" s="35"/>
    </row>
    <row r="20" spans="1:9" ht="32.25" customHeight="1">
      <c r="A20" s="44" t="s">
        <v>27</v>
      </c>
      <c r="B20" s="45" t="s">
        <v>28</v>
      </c>
      <c r="C20" s="40">
        <f>D20+E20</f>
        <v>0</v>
      </c>
      <c r="D20" s="42">
        <v>0</v>
      </c>
      <c r="E20" s="42">
        <v>0</v>
      </c>
      <c r="F20" s="42"/>
      <c r="G20" s="42"/>
      <c r="H20" s="42"/>
      <c r="I20" s="42"/>
    </row>
    <row r="21" spans="1:9" ht="30">
      <c r="A21" s="44" t="s">
        <v>29</v>
      </c>
      <c r="B21" s="45" t="s">
        <v>30</v>
      </c>
      <c r="C21" s="40">
        <f aca="true" t="shared" si="1" ref="C21:C27">D21+E21</f>
        <v>0</v>
      </c>
      <c r="D21" s="42">
        <v>0</v>
      </c>
      <c r="E21" s="42">
        <v>0</v>
      </c>
      <c r="F21" s="42"/>
      <c r="G21" s="42"/>
      <c r="H21" s="42"/>
      <c r="I21" s="42"/>
    </row>
    <row r="22" spans="1:9" ht="45">
      <c r="A22" s="44" t="s">
        <v>31</v>
      </c>
      <c r="B22" s="45" t="s">
        <v>32</v>
      </c>
      <c r="C22" s="40">
        <f t="shared" si="1"/>
        <v>0</v>
      </c>
      <c r="D22" s="42">
        <v>0</v>
      </c>
      <c r="E22" s="42">
        <v>0</v>
      </c>
      <c r="F22" s="42"/>
      <c r="G22" s="42"/>
      <c r="H22" s="42"/>
      <c r="I22" s="42"/>
    </row>
    <row r="23" spans="1:9" ht="30">
      <c r="A23" s="44" t="s">
        <v>33</v>
      </c>
      <c r="B23" s="45" t="s">
        <v>34</v>
      </c>
      <c r="C23" s="40">
        <f t="shared" si="1"/>
        <v>17962</v>
      </c>
      <c r="D23" s="42">
        <v>0</v>
      </c>
      <c r="E23" s="42">
        <v>17962</v>
      </c>
      <c r="F23" s="42"/>
      <c r="G23" s="42"/>
      <c r="H23" s="42"/>
      <c r="I23" s="42"/>
    </row>
    <row r="24" spans="1:9" ht="45" hidden="1">
      <c r="A24" s="44" t="s">
        <v>22</v>
      </c>
      <c r="B24" s="45" t="s">
        <v>23</v>
      </c>
      <c r="C24" s="40">
        <f t="shared" si="1"/>
        <v>0</v>
      </c>
      <c r="D24" s="42">
        <v>0</v>
      </c>
      <c r="E24" s="42">
        <v>0</v>
      </c>
      <c r="F24" s="42"/>
      <c r="G24" s="42"/>
      <c r="H24" s="42"/>
      <c r="I24" s="42"/>
    </row>
    <row r="25" spans="1:9" ht="30">
      <c r="A25" s="50" t="s">
        <v>35</v>
      </c>
      <c r="B25" s="45" t="s">
        <v>36</v>
      </c>
      <c r="C25" s="40">
        <f t="shared" si="1"/>
        <v>122271</v>
      </c>
      <c r="D25" s="42">
        <v>122271</v>
      </c>
      <c r="E25" s="42">
        <v>0</v>
      </c>
      <c r="F25" s="42">
        <f>468.742+397.10997</f>
        <v>865.8519699999999</v>
      </c>
      <c r="G25" s="42">
        <f>468.742+397.10997</f>
        <v>865.8519699999999</v>
      </c>
      <c r="H25" s="42"/>
      <c r="I25" s="42" t="s">
        <v>142</v>
      </c>
    </row>
    <row r="26" spans="1:9" ht="15.75">
      <c r="A26" s="44" t="s">
        <v>37</v>
      </c>
      <c r="B26" s="45" t="s">
        <v>38</v>
      </c>
      <c r="C26" s="40">
        <f t="shared" si="1"/>
        <v>0</v>
      </c>
      <c r="D26" s="42">
        <v>0</v>
      </c>
      <c r="E26" s="42">
        <v>0</v>
      </c>
      <c r="F26" s="42"/>
      <c r="G26" s="42"/>
      <c r="H26" s="42"/>
      <c r="I26" s="42"/>
    </row>
    <row r="27" spans="1:9" ht="30">
      <c r="A27" s="44" t="s">
        <v>39</v>
      </c>
      <c r="B27" s="45" t="s">
        <v>40</v>
      </c>
      <c r="C27" s="40">
        <f t="shared" si="1"/>
        <v>0</v>
      </c>
      <c r="D27" s="42">
        <v>0</v>
      </c>
      <c r="E27" s="42">
        <v>0</v>
      </c>
      <c r="F27" s="42"/>
      <c r="G27" s="42"/>
      <c r="H27" s="42"/>
      <c r="I27" s="42"/>
    </row>
    <row r="28" spans="1:9" ht="15.75">
      <c r="A28" s="21"/>
      <c r="B28" s="45"/>
      <c r="C28" s="40"/>
      <c r="D28" s="35"/>
      <c r="E28" s="47"/>
      <c r="F28" s="42"/>
      <c r="G28" s="42"/>
      <c r="H28" s="42"/>
      <c r="I28" s="42"/>
    </row>
    <row r="29" spans="1:9" s="22" customFormat="1" ht="15.75">
      <c r="A29" s="37" t="s">
        <v>41</v>
      </c>
      <c r="B29" s="51" t="s">
        <v>42</v>
      </c>
      <c r="C29" s="35">
        <f aca="true" t="shared" si="2" ref="C29:H29">C30+C36</f>
        <v>104323</v>
      </c>
      <c r="D29" s="35">
        <f t="shared" si="2"/>
        <v>104323</v>
      </c>
      <c r="E29" s="35">
        <f t="shared" si="2"/>
        <v>0</v>
      </c>
      <c r="F29" s="35">
        <f t="shared" si="2"/>
        <v>0</v>
      </c>
      <c r="G29" s="35">
        <f t="shared" si="2"/>
        <v>0</v>
      </c>
      <c r="H29" s="35">
        <f t="shared" si="2"/>
        <v>0</v>
      </c>
      <c r="I29" s="42"/>
    </row>
    <row r="30" spans="1:9" s="22" customFormat="1" ht="30">
      <c r="A30" s="44" t="s">
        <v>43</v>
      </c>
      <c r="B30" s="52" t="s">
        <v>44</v>
      </c>
      <c r="C30" s="164">
        <f aca="true" t="shared" si="3" ref="C30:H30">SUM(C32:C33)</f>
        <v>81520</v>
      </c>
      <c r="D30" s="164">
        <f t="shared" si="3"/>
        <v>81520</v>
      </c>
      <c r="E30" s="164">
        <f t="shared" si="3"/>
        <v>0</v>
      </c>
      <c r="F30" s="164">
        <f t="shared" si="3"/>
        <v>0</v>
      </c>
      <c r="G30" s="164">
        <f t="shared" si="3"/>
        <v>0</v>
      </c>
      <c r="H30" s="164">
        <f t="shared" si="3"/>
        <v>0</v>
      </c>
      <c r="I30" s="42"/>
    </row>
    <row r="31" spans="1:9" s="22" customFormat="1" ht="15.75">
      <c r="A31" s="21"/>
      <c r="B31" s="45" t="s">
        <v>15</v>
      </c>
      <c r="C31" s="40"/>
      <c r="D31" s="53"/>
      <c r="E31" s="42"/>
      <c r="F31" s="42"/>
      <c r="G31" s="42"/>
      <c r="H31" s="42"/>
      <c r="I31" s="42"/>
    </row>
    <row r="32" spans="1:9" s="22" customFormat="1" ht="70.5" customHeight="1">
      <c r="A32" s="21"/>
      <c r="B32" s="54" t="s">
        <v>45</v>
      </c>
      <c r="C32" s="40">
        <f>D32+E32</f>
        <v>60200</v>
      </c>
      <c r="D32" s="42">
        <v>60200</v>
      </c>
      <c r="E32" s="42">
        <v>0</v>
      </c>
      <c r="F32" s="42"/>
      <c r="G32" s="42"/>
      <c r="H32" s="42"/>
      <c r="I32" s="42"/>
    </row>
    <row r="33" spans="1:9" s="22" customFormat="1" ht="69" customHeight="1">
      <c r="A33" s="21"/>
      <c r="B33" s="54" t="s">
        <v>46</v>
      </c>
      <c r="C33" s="40">
        <f aca="true" t="shared" si="4" ref="C33:C38">D33+E33</f>
        <v>21320</v>
      </c>
      <c r="D33" s="42">
        <v>21320</v>
      </c>
      <c r="E33" s="42">
        <v>0</v>
      </c>
      <c r="F33" s="42"/>
      <c r="G33" s="42"/>
      <c r="H33" s="42"/>
      <c r="I33" s="42"/>
    </row>
    <row r="34" spans="1:9" s="22" customFormat="1" ht="42.75" customHeight="1">
      <c r="A34" s="44" t="s">
        <v>47</v>
      </c>
      <c r="B34" s="45" t="s">
        <v>48</v>
      </c>
      <c r="C34" s="40">
        <f t="shared" si="4"/>
        <v>0</v>
      </c>
      <c r="D34" s="42">
        <v>0</v>
      </c>
      <c r="E34" s="42">
        <v>0</v>
      </c>
      <c r="F34" s="42"/>
      <c r="G34" s="42"/>
      <c r="H34" s="42"/>
      <c r="I34" s="42"/>
    </row>
    <row r="35" spans="1:9" s="22" customFormat="1" ht="36.75" customHeight="1">
      <c r="A35" s="44" t="s">
        <v>49</v>
      </c>
      <c r="B35" s="55" t="s">
        <v>50</v>
      </c>
      <c r="C35" s="40">
        <f t="shared" si="4"/>
        <v>0</v>
      </c>
      <c r="D35" s="42">
        <v>0</v>
      </c>
      <c r="E35" s="42">
        <v>0</v>
      </c>
      <c r="F35" s="42"/>
      <c r="G35" s="42"/>
      <c r="H35" s="42"/>
      <c r="I35" s="42"/>
    </row>
    <row r="36" spans="1:9" s="57" customFormat="1" ht="45" customHeight="1">
      <c r="A36" s="56" t="s">
        <v>51</v>
      </c>
      <c r="B36" s="55" t="s">
        <v>52</v>
      </c>
      <c r="C36" s="40">
        <f t="shared" si="4"/>
        <v>22803</v>
      </c>
      <c r="D36" s="42">
        <v>22803</v>
      </c>
      <c r="E36" s="42">
        <v>0</v>
      </c>
      <c r="F36" s="42"/>
      <c r="G36" s="42"/>
      <c r="H36" s="42"/>
      <c r="I36" s="42"/>
    </row>
    <row r="37" spans="1:9" ht="15.75">
      <c r="A37" s="37" t="s">
        <v>53</v>
      </c>
      <c r="B37" s="58" t="s">
        <v>54</v>
      </c>
      <c r="C37" s="40"/>
      <c r="D37" s="35"/>
      <c r="E37" s="47"/>
      <c r="F37" s="42"/>
      <c r="G37" s="42"/>
      <c r="H37" s="42"/>
      <c r="I37" s="42"/>
    </row>
    <row r="38" spans="1:9" ht="60.75">
      <c r="A38" s="44" t="s">
        <v>55</v>
      </c>
      <c r="B38" s="46" t="s">
        <v>56</v>
      </c>
      <c r="C38" s="40">
        <f t="shared" si="4"/>
        <v>0</v>
      </c>
      <c r="D38" s="53">
        <v>0</v>
      </c>
      <c r="E38" s="42">
        <v>0</v>
      </c>
      <c r="F38" s="42">
        <v>86000</v>
      </c>
      <c r="G38" s="42">
        <v>67501</v>
      </c>
      <c r="H38" s="42"/>
      <c r="I38" s="165" t="s">
        <v>143</v>
      </c>
    </row>
    <row r="39" spans="1:9" ht="15.75">
      <c r="A39" s="21"/>
      <c r="B39" s="52" t="s">
        <v>144</v>
      </c>
      <c r="C39" s="40"/>
      <c r="D39" s="35"/>
      <c r="E39" s="42"/>
      <c r="F39" s="42">
        <v>10677</v>
      </c>
      <c r="G39" s="42">
        <v>10677</v>
      </c>
      <c r="H39" s="42"/>
      <c r="I39" s="42"/>
    </row>
    <row r="40" spans="1:5" s="32" customFormat="1" ht="15.75" hidden="1">
      <c r="A40" s="27">
        <v>4</v>
      </c>
      <c r="B40" s="59" t="s">
        <v>58</v>
      </c>
      <c r="C40" s="35" t="e">
        <f>#REF!+#REF!</f>
        <v>#REF!</v>
      </c>
      <c r="D40" s="53">
        <v>0</v>
      </c>
      <c r="E40" s="53">
        <v>0</v>
      </c>
    </row>
    <row r="41" spans="1:5" s="32" customFormat="1" ht="15.75" hidden="1">
      <c r="A41" s="27"/>
      <c r="B41" s="59"/>
      <c r="C41" s="35"/>
      <c r="D41" s="35"/>
      <c r="E41" s="35"/>
    </row>
    <row r="42" spans="1:5" s="63" customFormat="1" ht="18" hidden="1">
      <c r="A42" s="61">
        <v>5</v>
      </c>
      <c r="B42" s="62" t="s">
        <v>59</v>
      </c>
      <c r="C42" s="36" t="e">
        <f>#REF!+C40</f>
        <v>#REF!</v>
      </c>
      <c r="D42" s="60" t="e">
        <f>#REF!+D40</f>
        <v>#REF!</v>
      </c>
      <c r="E42" s="60" t="e">
        <f>#REF!+E40</f>
        <v>#REF!</v>
      </c>
    </row>
    <row r="43" spans="1:5" s="32" customFormat="1" ht="15.75" hidden="1">
      <c r="A43" s="27"/>
      <c r="B43" s="59"/>
      <c r="C43" s="35"/>
      <c r="D43" s="35"/>
      <c r="E43" s="35"/>
    </row>
    <row r="44" spans="1:5" s="65" customFormat="1" ht="15" hidden="1">
      <c r="A44" s="39">
        <v>6</v>
      </c>
      <c r="B44" s="64" t="s">
        <v>60</v>
      </c>
      <c r="C44" s="53"/>
      <c r="D44" s="53" t="e">
        <f>#REF!</f>
        <v>#REF!</v>
      </c>
      <c r="E44" s="53">
        <v>0</v>
      </c>
    </row>
    <row r="45" spans="1:5" s="65" customFormat="1" ht="15" hidden="1">
      <c r="A45" s="39"/>
      <c r="B45" s="64"/>
      <c r="C45" s="53"/>
      <c r="D45" s="53"/>
      <c r="E45" s="53"/>
    </row>
    <row r="46" spans="1:5" s="65" customFormat="1" ht="15" hidden="1">
      <c r="A46" s="39">
        <v>7</v>
      </c>
      <c r="B46" s="64" t="s">
        <v>61</v>
      </c>
      <c r="C46" s="53"/>
      <c r="D46" s="53"/>
      <c r="E46" s="53" t="e">
        <f>'[2]надбавка к тарифу'!D10</f>
        <v>#REF!</v>
      </c>
    </row>
    <row r="47" spans="1:5" s="32" customFormat="1" ht="15.75" hidden="1">
      <c r="A47" s="27"/>
      <c r="B47" s="59"/>
      <c r="C47" s="35"/>
      <c r="D47" s="35"/>
      <c r="E47" s="35"/>
    </row>
    <row r="48" spans="1:5" s="32" customFormat="1" ht="18" hidden="1">
      <c r="A48" s="27">
        <v>8</v>
      </c>
      <c r="B48" s="62" t="s">
        <v>62</v>
      </c>
      <c r="C48" s="66"/>
      <c r="D48" s="35"/>
      <c r="E48" s="35"/>
    </row>
    <row r="49" spans="1:5" s="32" customFormat="1" ht="15.75" hidden="1">
      <c r="A49" s="27"/>
      <c r="B49" s="59"/>
      <c r="C49" s="35"/>
      <c r="D49" s="35"/>
      <c r="E49" s="35"/>
    </row>
    <row r="50" spans="1:5" ht="18" hidden="1">
      <c r="A50" s="62">
        <v>9</v>
      </c>
      <c r="B50" s="62" t="s">
        <v>63</v>
      </c>
      <c r="C50" s="40"/>
      <c r="D50" s="35"/>
      <c r="E50" s="66" t="e">
        <f>E42/E46</f>
        <v>#REF!</v>
      </c>
    </row>
    <row r="51" spans="1:3" s="57" customFormat="1" ht="12.75">
      <c r="A51" s="68"/>
      <c r="B51" s="69"/>
      <c r="C51" s="70"/>
    </row>
    <row r="52" spans="1:3" s="57" customFormat="1" ht="12.75">
      <c r="A52" s="68"/>
      <c r="B52" s="69"/>
      <c r="C52" s="70"/>
    </row>
    <row r="53" spans="2:7" s="57" customFormat="1" ht="18.75">
      <c r="B53" s="122" t="s">
        <v>130</v>
      </c>
      <c r="C53" s="123"/>
      <c r="D53" s="124"/>
      <c r="E53" s="124"/>
      <c r="F53" s="124"/>
      <c r="G53" s="124" t="s">
        <v>131</v>
      </c>
    </row>
    <row r="54" spans="1:7" s="57" customFormat="1" ht="32.25" customHeight="1">
      <c r="A54" s="81"/>
      <c r="B54" s="100" t="s">
        <v>107</v>
      </c>
      <c r="C54" s="108"/>
      <c r="D54" s="103"/>
      <c r="E54" s="103"/>
      <c r="F54" s="103"/>
      <c r="G54" s="103"/>
    </row>
    <row r="55" spans="1:7" s="57" customFormat="1" ht="15">
      <c r="A55" s="68"/>
      <c r="B55" s="100" t="s">
        <v>108</v>
      </c>
      <c r="C55" s="108"/>
      <c r="D55" s="103"/>
      <c r="E55" s="103"/>
      <c r="F55" s="103"/>
      <c r="G55" s="103"/>
    </row>
    <row r="56" spans="1:7" s="57" customFormat="1" ht="15">
      <c r="A56" s="68"/>
      <c r="B56" s="100"/>
      <c r="C56" s="108"/>
      <c r="D56" s="103"/>
      <c r="E56" s="103"/>
      <c r="F56" s="103"/>
      <c r="G56" s="103"/>
    </row>
    <row r="57" spans="1:3" s="57" customFormat="1" ht="12.75">
      <c r="A57" s="68"/>
      <c r="C57" s="70"/>
    </row>
    <row r="58" spans="1:3" s="57" customFormat="1" ht="12.75">
      <c r="A58" s="68"/>
      <c r="C58" s="70"/>
    </row>
    <row r="59" spans="1:3" s="57" customFormat="1" ht="12.75">
      <c r="A59" s="68"/>
      <c r="C59" s="70"/>
    </row>
    <row r="60" spans="1:3" s="57" customFormat="1" ht="12.75">
      <c r="A60" s="68"/>
      <c r="C60" s="70"/>
    </row>
    <row r="61" spans="1:3" s="57" customFormat="1" ht="12.75">
      <c r="A61" s="68"/>
      <c r="C61" s="70"/>
    </row>
    <row r="62" spans="1:3" s="57" customFormat="1" ht="12.75">
      <c r="A62" s="68"/>
      <c r="C62" s="70"/>
    </row>
    <row r="63" spans="1:3" s="57" customFormat="1" ht="12.75">
      <c r="A63" s="68"/>
      <c r="C63" s="70"/>
    </row>
    <row r="64" spans="1:3" s="57" customFormat="1" ht="12.75">
      <c r="A64" s="68"/>
      <c r="C64" s="70"/>
    </row>
    <row r="65" spans="1:3" s="57" customFormat="1" ht="12.75">
      <c r="A65" s="68"/>
      <c r="C65" s="70"/>
    </row>
    <row r="66" spans="1:3" s="57" customFormat="1" ht="12.75">
      <c r="A66" s="68"/>
      <c r="C66" s="70"/>
    </row>
    <row r="67" spans="1:3" s="57" customFormat="1" ht="12.75">
      <c r="A67" s="68"/>
      <c r="C67" s="70"/>
    </row>
    <row r="68" spans="1:3" s="57" customFormat="1" ht="12.75">
      <c r="A68" s="68"/>
      <c r="C68" s="70"/>
    </row>
    <row r="69" spans="1:3" s="57" customFormat="1" ht="12.75">
      <c r="A69" s="68"/>
      <c r="C69" s="70"/>
    </row>
    <row r="70" spans="1:3" s="57" customFormat="1" ht="12.75">
      <c r="A70" s="68"/>
      <c r="C70" s="70"/>
    </row>
    <row r="71" spans="1:3" s="57" customFormat="1" ht="12.75">
      <c r="A71" s="68"/>
      <c r="C71" s="70"/>
    </row>
    <row r="72" spans="1:3" s="57" customFormat="1" ht="12.75">
      <c r="A72" s="68"/>
      <c r="C72" s="70"/>
    </row>
    <row r="73" spans="1:3" s="57" customFormat="1" ht="12.75">
      <c r="A73" s="68"/>
      <c r="C73" s="70"/>
    </row>
    <row r="74" spans="1:3" s="57" customFormat="1" ht="12.75">
      <c r="A74" s="68"/>
      <c r="C74" s="70"/>
    </row>
    <row r="75" spans="1:3" s="57" customFormat="1" ht="12.75">
      <c r="A75" s="68"/>
      <c r="C75" s="70"/>
    </row>
    <row r="76" spans="1:3" s="57" customFormat="1" ht="12.75">
      <c r="A76" s="68"/>
      <c r="C76" s="70"/>
    </row>
    <row r="77" spans="1:3" s="57" customFormat="1" ht="12.75">
      <c r="A77" s="68"/>
      <c r="C77" s="70"/>
    </row>
    <row r="78" spans="1:3" s="57" customFormat="1" ht="12.75">
      <c r="A78" s="68"/>
      <c r="C78" s="70"/>
    </row>
    <row r="79" spans="1:3" s="57" customFormat="1" ht="12.75">
      <c r="A79" s="68"/>
      <c r="C79" s="70"/>
    </row>
    <row r="80" spans="1:3" s="57" customFormat="1" ht="12.75">
      <c r="A80" s="68"/>
      <c r="C80" s="70"/>
    </row>
    <row r="81" spans="1:3" s="57" customFormat="1" ht="12.75">
      <c r="A81" s="68"/>
      <c r="C81" s="70"/>
    </row>
    <row r="82" spans="1:3" s="57" customFormat="1" ht="12.75">
      <c r="A82" s="68"/>
      <c r="C82" s="70"/>
    </row>
    <row r="83" spans="1:3" s="57" customFormat="1" ht="12.75">
      <c r="A83" s="68"/>
      <c r="C83" s="70"/>
    </row>
    <row r="84" spans="1:3" s="57" customFormat="1" ht="12.75">
      <c r="A84" s="68"/>
      <c r="C84" s="70"/>
    </row>
    <row r="85" spans="1:3" s="57" customFormat="1" ht="12.75">
      <c r="A85" s="68"/>
      <c r="C85" s="70"/>
    </row>
    <row r="86" spans="1:3" s="57" customFormat="1" ht="12.75">
      <c r="A86" s="68"/>
      <c r="C86" s="70"/>
    </row>
    <row r="87" spans="1:3" s="57" customFormat="1" ht="12.75">
      <c r="A87" s="68"/>
      <c r="C87" s="70"/>
    </row>
    <row r="88" spans="1:3" s="57" customFormat="1" ht="12.75">
      <c r="A88" s="68"/>
      <c r="C88" s="70"/>
    </row>
    <row r="89" spans="1:3" s="57" customFormat="1" ht="12.75">
      <c r="A89" s="68"/>
      <c r="C89" s="70"/>
    </row>
    <row r="90" spans="1:3" s="57" customFormat="1" ht="12.75">
      <c r="A90" s="68"/>
      <c r="C90" s="70"/>
    </row>
    <row r="91" spans="1:3" s="57" customFormat="1" ht="12.75">
      <c r="A91" s="68"/>
      <c r="C91" s="70"/>
    </row>
    <row r="92" spans="1:3" s="57" customFormat="1" ht="12.75">
      <c r="A92" s="68"/>
      <c r="C92" s="70"/>
    </row>
    <row r="93" spans="1:3" s="57" customFormat="1" ht="12.75">
      <c r="A93" s="68"/>
      <c r="C93" s="70"/>
    </row>
    <row r="94" spans="1:3" s="57" customFormat="1" ht="12.75">
      <c r="A94" s="68"/>
      <c r="C94" s="70"/>
    </row>
    <row r="95" spans="1:3" s="57" customFormat="1" ht="12.75">
      <c r="A95" s="68"/>
      <c r="C95" s="70"/>
    </row>
    <row r="96" spans="1:3" s="57" customFormat="1" ht="12.75">
      <c r="A96" s="68"/>
      <c r="C96" s="70"/>
    </row>
    <row r="97" spans="1:3" s="57" customFormat="1" ht="12.75">
      <c r="A97" s="68"/>
      <c r="C97" s="70"/>
    </row>
    <row r="98" spans="1:3" s="57" customFormat="1" ht="12.75">
      <c r="A98" s="68"/>
      <c r="C98" s="70"/>
    </row>
    <row r="99" spans="1:3" s="57" customFormat="1" ht="12.75">
      <c r="A99" s="68"/>
      <c r="C99" s="70"/>
    </row>
    <row r="100" spans="1:3" s="57" customFormat="1" ht="12.75">
      <c r="A100" s="68"/>
      <c r="C100" s="70"/>
    </row>
    <row r="101" spans="1:3" s="57" customFormat="1" ht="12.75">
      <c r="A101" s="68"/>
      <c r="C101" s="70"/>
    </row>
    <row r="102" spans="1:3" s="57" customFormat="1" ht="12.75">
      <c r="A102" s="68"/>
      <c r="C102" s="70"/>
    </row>
    <row r="103" spans="1:3" s="57" customFormat="1" ht="12.75">
      <c r="A103" s="68"/>
      <c r="C103" s="70"/>
    </row>
    <row r="104" spans="1:3" s="57" customFormat="1" ht="12.75">
      <c r="A104" s="68"/>
      <c r="C104" s="70"/>
    </row>
    <row r="105" spans="1:3" s="57" customFormat="1" ht="12.75">
      <c r="A105" s="68"/>
      <c r="C105" s="70"/>
    </row>
    <row r="106" spans="1:3" s="57" customFormat="1" ht="12.75">
      <c r="A106" s="68"/>
      <c r="C106" s="70"/>
    </row>
    <row r="107" spans="1:3" s="57" customFormat="1" ht="12.75">
      <c r="A107" s="68"/>
      <c r="C107" s="70"/>
    </row>
    <row r="108" spans="1:3" s="57" customFormat="1" ht="12.75">
      <c r="A108" s="68"/>
      <c r="C108" s="70"/>
    </row>
    <row r="109" spans="1:3" s="57" customFormat="1" ht="12.75">
      <c r="A109" s="68"/>
      <c r="C109" s="70"/>
    </row>
    <row r="110" spans="1:3" s="57" customFormat="1" ht="12.75">
      <c r="A110" s="68"/>
      <c r="C110" s="70"/>
    </row>
    <row r="111" spans="1:3" s="57" customFormat="1" ht="12.75">
      <c r="A111" s="68"/>
      <c r="C111" s="70"/>
    </row>
    <row r="112" spans="1:3" s="57" customFormat="1" ht="12.75">
      <c r="A112" s="68"/>
      <c r="C112" s="70"/>
    </row>
    <row r="113" spans="1:3" s="57" customFormat="1" ht="12.75">
      <c r="A113" s="68"/>
      <c r="C113" s="70"/>
    </row>
    <row r="114" spans="1:3" s="57" customFormat="1" ht="12.75">
      <c r="A114" s="68"/>
      <c r="C114" s="70"/>
    </row>
    <row r="115" spans="1:3" s="57" customFormat="1" ht="12.75">
      <c r="A115" s="68"/>
      <c r="C115" s="70"/>
    </row>
    <row r="116" spans="1:3" s="57" customFormat="1" ht="12.75">
      <c r="A116" s="68"/>
      <c r="C116" s="70"/>
    </row>
    <row r="117" spans="1:3" s="57" customFormat="1" ht="12.75">
      <c r="A117" s="68"/>
      <c r="C117" s="70"/>
    </row>
    <row r="118" spans="1:3" s="57" customFormat="1" ht="12.75">
      <c r="A118" s="68"/>
      <c r="C118" s="70"/>
    </row>
    <row r="119" spans="1:3" s="57" customFormat="1" ht="12.75">
      <c r="A119" s="68"/>
      <c r="C119" s="70"/>
    </row>
    <row r="120" spans="1:3" s="57" customFormat="1" ht="12.75">
      <c r="A120" s="68"/>
      <c r="C120" s="70"/>
    </row>
    <row r="121" spans="1:3" s="57" customFormat="1" ht="12.75">
      <c r="A121" s="68"/>
      <c r="C121" s="70"/>
    </row>
    <row r="122" spans="1:3" s="57" customFormat="1" ht="12.75">
      <c r="A122" s="68"/>
      <c r="C122" s="70"/>
    </row>
    <row r="123" spans="1:3" s="57" customFormat="1" ht="12.75">
      <c r="A123" s="68"/>
      <c r="C123" s="70"/>
    </row>
    <row r="124" spans="1:3" s="57" customFormat="1" ht="12.75">
      <c r="A124" s="68"/>
      <c r="C124" s="70"/>
    </row>
    <row r="125" spans="1:3" s="57" customFormat="1" ht="12.75">
      <c r="A125" s="68"/>
      <c r="C125" s="70"/>
    </row>
    <row r="126" spans="1:3" s="57" customFormat="1" ht="12.75">
      <c r="A126" s="68"/>
      <c r="C126" s="70"/>
    </row>
    <row r="127" spans="1:3" s="57" customFormat="1" ht="12.75">
      <c r="A127" s="68"/>
      <c r="C127" s="70"/>
    </row>
    <row r="128" spans="1:3" s="57" customFormat="1" ht="12.75">
      <c r="A128" s="68"/>
      <c r="C128" s="70"/>
    </row>
    <row r="129" spans="1:3" s="57" customFormat="1" ht="12.75">
      <c r="A129" s="68"/>
      <c r="C129" s="70"/>
    </row>
    <row r="130" spans="1:3" s="57" customFormat="1" ht="12.75">
      <c r="A130" s="68"/>
      <c r="C130" s="70"/>
    </row>
    <row r="131" spans="1:3" s="57" customFormat="1" ht="12.75">
      <c r="A131" s="68"/>
      <c r="C131" s="70"/>
    </row>
    <row r="132" spans="1:3" s="57" customFormat="1" ht="12.75">
      <c r="A132" s="68"/>
      <c r="C132" s="70"/>
    </row>
    <row r="133" spans="1:3" s="57" customFormat="1" ht="12.75">
      <c r="A133" s="68"/>
      <c r="C133" s="70"/>
    </row>
    <row r="134" spans="1:3" s="57" customFormat="1" ht="12.75">
      <c r="A134" s="68"/>
      <c r="C134" s="70"/>
    </row>
    <row r="135" spans="1:3" s="57" customFormat="1" ht="12.75">
      <c r="A135" s="68"/>
      <c r="C135" s="70"/>
    </row>
    <row r="136" spans="1:3" s="57" customFormat="1" ht="12.75">
      <c r="A136" s="68"/>
      <c r="C136" s="70"/>
    </row>
    <row r="137" spans="1:3" s="57" customFormat="1" ht="12.75">
      <c r="A137" s="68"/>
      <c r="C137" s="70"/>
    </row>
    <row r="138" spans="1:3" s="57" customFormat="1" ht="12.75">
      <c r="A138" s="68"/>
      <c r="C138" s="70"/>
    </row>
    <row r="139" spans="1:3" s="57" customFormat="1" ht="12.75">
      <c r="A139" s="68"/>
      <c r="C139" s="70"/>
    </row>
    <row r="140" spans="1:3" s="57" customFormat="1" ht="12.75">
      <c r="A140" s="68"/>
      <c r="C140" s="70"/>
    </row>
    <row r="141" spans="1:3" s="57" customFormat="1" ht="12.75">
      <c r="A141" s="68"/>
      <c r="C141" s="70"/>
    </row>
    <row r="142" spans="1:3" s="57" customFormat="1" ht="12.75">
      <c r="A142" s="68"/>
      <c r="C142" s="70"/>
    </row>
    <row r="143" spans="1:3" s="57" customFormat="1" ht="12.75">
      <c r="A143" s="68"/>
      <c r="C143" s="70"/>
    </row>
    <row r="144" spans="1:3" s="57" customFormat="1" ht="12.75">
      <c r="A144" s="68"/>
      <c r="C144" s="70"/>
    </row>
    <row r="145" spans="1:3" s="57" customFormat="1" ht="12.75">
      <c r="A145" s="68"/>
      <c r="C145" s="70"/>
    </row>
    <row r="146" spans="1:3" s="57" customFormat="1" ht="12.75">
      <c r="A146" s="68"/>
      <c r="C146" s="70"/>
    </row>
    <row r="147" spans="1:3" s="57" customFormat="1" ht="12.75">
      <c r="A147" s="68"/>
      <c r="C147" s="70"/>
    </row>
    <row r="148" spans="1:3" s="57" customFormat="1" ht="12.75">
      <c r="A148" s="68"/>
      <c r="C148" s="70"/>
    </row>
    <row r="149" spans="1:3" s="57" customFormat="1" ht="12.75">
      <c r="A149" s="68"/>
      <c r="C149" s="70"/>
    </row>
    <row r="150" spans="1:3" s="57" customFormat="1" ht="12.75">
      <c r="A150" s="68"/>
      <c r="C150" s="70"/>
    </row>
    <row r="151" spans="1:3" s="57" customFormat="1" ht="12.75">
      <c r="A151" s="68"/>
      <c r="C151" s="70"/>
    </row>
    <row r="152" spans="1:3" s="57" customFormat="1" ht="12.75">
      <c r="A152" s="68"/>
      <c r="C152" s="70"/>
    </row>
    <row r="153" spans="1:3" s="57" customFormat="1" ht="12.75">
      <c r="A153" s="68"/>
      <c r="C153" s="70"/>
    </row>
    <row r="154" spans="1:3" s="57" customFormat="1" ht="12.75">
      <c r="A154" s="68"/>
      <c r="C154" s="70"/>
    </row>
    <row r="155" spans="1:3" s="57" customFormat="1" ht="12.75">
      <c r="A155" s="68"/>
      <c r="C155" s="70"/>
    </row>
    <row r="156" spans="1:3" s="57" customFormat="1" ht="12.75">
      <c r="A156" s="68"/>
      <c r="C156" s="70"/>
    </row>
    <row r="157" spans="1:3" s="57" customFormat="1" ht="12.75">
      <c r="A157" s="68"/>
      <c r="C157" s="70"/>
    </row>
    <row r="158" spans="1:3" s="57" customFormat="1" ht="12.75">
      <c r="A158" s="68"/>
      <c r="C158" s="70"/>
    </row>
    <row r="159" spans="1:3" s="57" customFormat="1" ht="12.75">
      <c r="A159" s="68"/>
      <c r="C159" s="70"/>
    </row>
    <row r="160" spans="1:3" s="57" customFormat="1" ht="12.75">
      <c r="A160" s="68"/>
      <c r="C160" s="70"/>
    </row>
    <row r="161" spans="1:3" s="57" customFormat="1" ht="12.75">
      <c r="A161" s="68"/>
      <c r="C161" s="70"/>
    </row>
    <row r="162" spans="1:3" s="57" customFormat="1" ht="12.75">
      <c r="A162" s="68"/>
      <c r="C162" s="70"/>
    </row>
    <row r="163" spans="1:3" s="57" customFormat="1" ht="12.75">
      <c r="A163" s="68"/>
      <c r="C163" s="70"/>
    </row>
    <row r="164" spans="1:3" s="57" customFormat="1" ht="12.75">
      <c r="A164" s="68"/>
      <c r="C164" s="70"/>
    </row>
    <row r="165" spans="1:3" s="57" customFormat="1" ht="12.75">
      <c r="A165" s="68"/>
      <c r="C165" s="70"/>
    </row>
    <row r="166" spans="1:3" s="57" customFormat="1" ht="12.75">
      <c r="A166" s="68"/>
      <c r="C166" s="70"/>
    </row>
    <row r="167" spans="1:3" s="57" customFormat="1" ht="12.75">
      <c r="A167" s="68"/>
      <c r="C167" s="70"/>
    </row>
    <row r="168" spans="1:3" s="57" customFormat="1" ht="12.75">
      <c r="A168" s="68"/>
      <c r="C168" s="70"/>
    </row>
    <row r="169" spans="1:3" s="57" customFormat="1" ht="12.75">
      <c r="A169" s="68"/>
      <c r="C169" s="70"/>
    </row>
    <row r="170" spans="1:3" s="57" customFormat="1" ht="12.75">
      <c r="A170" s="68"/>
      <c r="C170" s="70"/>
    </row>
    <row r="171" spans="1:3" s="57" customFormat="1" ht="12.75">
      <c r="A171" s="68"/>
      <c r="C171" s="70"/>
    </row>
    <row r="172" spans="1:3" s="57" customFormat="1" ht="12.75">
      <c r="A172" s="68"/>
      <c r="C172" s="70"/>
    </row>
    <row r="173" spans="1:3" s="57" customFormat="1" ht="12.75">
      <c r="A173" s="68"/>
      <c r="C173" s="70"/>
    </row>
    <row r="174" spans="1:3" s="57" customFormat="1" ht="12.75">
      <c r="A174" s="68"/>
      <c r="C174" s="70"/>
    </row>
    <row r="175" spans="1:3" s="57" customFormat="1" ht="12.75">
      <c r="A175" s="68"/>
      <c r="C175" s="70"/>
    </row>
    <row r="176" spans="1:3" s="57" customFormat="1" ht="12.75">
      <c r="A176" s="68"/>
      <c r="C176" s="70"/>
    </row>
    <row r="177" spans="1:3" s="57" customFormat="1" ht="12.75">
      <c r="A177" s="68"/>
      <c r="C177" s="70"/>
    </row>
    <row r="178" spans="1:3" s="57" customFormat="1" ht="12.75">
      <c r="A178" s="68"/>
      <c r="C178" s="70"/>
    </row>
    <row r="179" spans="1:3" s="57" customFormat="1" ht="12.75">
      <c r="A179" s="68"/>
      <c r="C179" s="70"/>
    </row>
    <row r="180" spans="1:3" s="57" customFormat="1" ht="12.75">
      <c r="A180" s="68"/>
      <c r="C180" s="70"/>
    </row>
    <row r="181" spans="1:3" s="57" customFormat="1" ht="12.75">
      <c r="A181" s="68"/>
      <c r="C181" s="70"/>
    </row>
    <row r="182" spans="1:3" s="57" customFormat="1" ht="12.75">
      <c r="A182" s="68"/>
      <c r="C182" s="70"/>
    </row>
    <row r="183" spans="1:3" s="57" customFormat="1" ht="12.75">
      <c r="A183" s="68"/>
      <c r="C183" s="70"/>
    </row>
    <row r="184" spans="1:3" s="57" customFormat="1" ht="12.75">
      <c r="A184" s="68"/>
      <c r="C184" s="70"/>
    </row>
    <row r="185" spans="1:3" s="57" customFormat="1" ht="12.75">
      <c r="A185" s="68"/>
      <c r="C185" s="70"/>
    </row>
    <row r="186" spans="1:3" s="57" customFormat="1" ht="12.75">
      <c r="A186" s="68"/>
      <c r="C186" s="70"/>
    </row>
    <row r="187" spans="1:3" s="57" customFormat="1" ht="12.75">
      <c r="A187" s="68"/>
      <c r="C187" s="70"/>
    </row>
    <row r="188" spans="1:3" s="57" customFormat="1" ht="12.75">
      <c r="A188" s="68"/>
      <c r="C188" s="70"/>
    </row>
    <row r="189" spans="1:3" s="57" customFormat="1" ht="12.75">
      <c r="A189" s="68"/>
      <c r="C189" s="70"/>
    </row>
    <row r="190" spans="1:3" s="57" customFormat="1" ht="12.75">
      <c r="A190" s="68"/>
      <c r="C190" s="70"/>
    </row>
    <row r="191" spans="1:3" s="57" customFormat="1" ht="12.75">
      <c r="A191" s="68"/>
      <c r="C191" s="70"/>
    </row>
    <row r="192" spans="1:3" s="57" customFormat="1" ht="12.75">
      <c r="A192" s="68"/>
      <c r="C192" s="70"/>
    </row>
    <row r="193" spans="1:3" s="57" customFormat="1" ht="12.75">
      <c r="A193" s="68"/>
      <c r="C193" s="70"/>
    </row>
    <row r="194" spans="1:3" s="57" customFormat="1" ht="12.75">
      <c r="A194" s="68"/>
      <c r="C194" s="70"/>
    </row>
    <row r="195" spans="1:3" s="57" customFormat="1" ht="12.75">
      <c r="A195" s="68"/>
      <c r="C195" s="70"/>
    </row>
    <row r="196" spans="1:3" s="57" customFormat="1" ht="12.75">
      <c r="A196" s="68"/>
      <c r="C196" s="70"/>
    </row>
    <row r="197" spans="1:3" s="57" customFormat="1" ht="12.75">
      <c r="A197" s="68"/>
      <c r="C197" s="70"/>
    </row>
    <row r="198" spans="1:3" s="57" customFormat="1" ht="12.75">
      <c r="A198" s="68"/>
      <c r="C198" s="70"/>
    </row>
    <row r="199" spans="1:3" s="57" customFormat="1" ht="12.75">
      <c r="A199" s="68"/>
      <c r="C199" s="70"/>
    </row>
    <row r="200" spans="1:3" s="57" customFormat="1" ht="12.75">
      <c r="A200" s="68"/>
      <c r="C200" s="70"/>
    </row>
    <row r="201" spans="1:3" s="57" customFormat="1" ht="12.75">
      <c r="A201" s="68"/>
      <c r="C201" s="70"/>
    </row>
    <row r="202" spans="1:3" s="57" customFormat="1" ht="12.75">
      <c r="A202" s="68"/>
      <c r="C202" s="70"/>
    </row>
    <row r="203" spans="1:3" s="57" customFormat="1" ht="12.75">
      <c r="A203" s="68"/>
      <c r="C203" s="70"/>
    </row>
    <row r="204" spans="1:3" s="57" customFormat="1" ht="12.75">
      <c r="A204" s="68"/>
      <c r="C204" s="70"/>
    </row>
    <row r="205" spans="1:3" s="57" customFormat="1" ht="12.75">
      <c r="A205" s="68"/>
      <c r="C205" s="70"/>
    </row>
    <row r="206" spans="1:3" s="57" customFormat="1" ht="12.75">
      <c r="A206" s="68"/>
      <c r="C206" s="70"/>
    </row>
    <row r="207" spans="1:3" s="57" customFormat="1" ht="12.75">
      <c r="A207" s="68"/>
      <c r="C207" s="70"/>
    </row>
    <row r="208" spans="1:3" s="57" customFormat="1" ht="12.75">
      <c r="A208" s="68"/>
      <c r="C208" s="70"/>
    </row>
    <row r="209" spans="1:3" s="57" customFormat="1" ht="12.75">
      <c r="A209" s="68"/>
      <c r="C209" s="70"/>
    </row>
    <row r="210" spans="1:3" s="57" customFormat="1" ht="12.75">
      <c r="A210" s="68"/>
      <c r="C210" s="70"/>
    </row>
    <row r="211" spans="1:3" s="57" customFormat="1" ht="12.75">
      <c r="A211" s="68"/>
      <c r="C211" s="70"/>
    </row>
    <row r="212" spans="1:3" s="57" customFormat="1" ht="12.75">
      <c r="A212" s="68"/>
      <c r="C212" s="70"/>
    </row>
    <row r="213" spans="1:3" s="57" customFormat="1" ht="12.75">
      <c r="A213" s="68"/>
      <c r="C213" s="70"/>
    </row>
    <row r="214" spans="1:3" s="57" customFormat="1" ht="12.75">
      <c r="A214" s="68"/>
      <c r="C214" s="70"/>
    </row>
    <row r="215" spans="1:3" s="57" customFormat="1" ht="12.75">
      <c r="A215" s="68"/>
      <c r="C215" s="70"/>
    </row>
    <row r="216" spans="1:3" s="57" customFormat="1" ht="12.75">
      <c r="A216" s="68"/>
      <c r="C216" s="70"/>
    </row>
    <row r="217" spans="1:3" s="57" customFormat="1" ht="12.75">
      <c r="A217" s="68"/>
      <c r="C217" s="70"/>
    </row>
    <row r="218" spans="1:3" s="57" customFormat="1" ht="12.75">
      <c r="A218" s="68"/>
      <c r="C218" s="70"/>
    </row>
    <row r="219" spans="1:3" s="57" customFormat="1" ht="12.75">
      <c r="A219" s="68"/>
      <c r="C219" s="70"/>
    </row>
    <row r="220" spans="1:3" s="57" customFormat="1" ht="12.75">
      <c r="A220" s="68"/>
      <c r="C220" s="70"/>
    </row>
    <row r="221" spans="1:3" s="57" customFormat="1" ht="12.75">
      <c r="A221" s="68"/>
      <c r="C221" s="70"/>
    </row>
    <row r="222" spans="1:3" s="57" customFormat="1" ht="12.75">
      <c r="A222" s="68"/>
      <c r="C222" s="70"/>
    </row>
    <row r="223" spans="1:3" s="57" customFormat="1" ht="12.75">
      <c r="A223" s="68"/>
      <c r="C223" s="70"/>
    </row>
    <row r="224" spans="1:3" s="57" customFormat="1" ht="12.75">
      <c r="A224" s="68"/>
      <c r="C224" s="70"/>
    </row>
    <row r="225" spans="1:3" s="57" customFormat="1" ht="12.75">
      <c r="A225" s="68"/>
      <c r="C225" s="70"/>
    </row>
    <row r="226" spans="1:3" s="57" customFormat="1" ht="12.75">
      <c r="A226" s="68"/>
      <c r="C226" s="70"/>
    </row>
    <row r="227" spans="1:3" s="57" customFormat="1" ht="12.75">
      <c r="A227" s="68"/>
      <c r="C227" s="70"/>
    </row>
    <row r="228" spans="1:3" s="57" customFormat="1" ht="12.75">
      <c r="A228" s="68"/>
      <c r="C228" s="70"/>
    </row>
    <row r="229" spans="1:3" s="57" customFormat="1" ht="12.75">
      <c r="A229" s="68"/>
      <c r="C229" s="70"/>
    </row>
    <row r="230" spans="1:3" s="57" customFormat="1" ht="12.75">
      <c r="A230" s="68"/>
      <c r="C230" s="70"/>
    </row>
    <row r="231" spans="1:3" s="57" customFormat="1" ht="12.75">
      <c r="A231" s="68"/>
      <c r="C231" s="70"/>
    </row>
    <row r="232" spans="1:3" s="57" customFormat="1" ht="12.75">
      <c r="A232" s="68"/>
      <c r="C232" s="70"/>
    </row>
    <row r="233" spans="1:3" s="57" customFormat="1" ht="12.75">
      <c r="A233" s="68"/>
      <c r="C233" s="70"/>
    </row>
    <row r="234" spans="1:3" s="57" customFormat="1" ht="12.75">
      <c r="A234" s="68"/>
      <c r="C234" s="70"/>
    </row>
    <row r="235" spans="1:3" s="57" customFormat="1" ht="12.75">
      <c r="A235" s="68"/>
      <c r="C235" s="70"/>
    </row>
    <row r="236" spans="1:3" s="57" customFormat="1" ht="12.75">
      <c r="A236" s="68"/>
      <c r="C236" s="70"/>
    </row>
    <row r="237" spans="1:3" s="57" customFormat="1" ht="12.75">
      <c r="A237" s="68"/>
      <c r="C237" s="70"/>
    </row>
    <row r="238" spans="1:3" s="57" customFormat="1" ht="12.75">
      <c r="A238" s="68"/>
      <c r="C238" s="70"/>
    </row>
    <row r="239" spans="1:3" s="57" customFormat="1" ht="12.75">
      <c r="A239" s="68"/>
      <c r="C239" s="70"/>
    </row>
    <row r="240" spans="1:3" s="57" customFormat="1" ht="12.75">
      <c r="A240" s="68"/>
      <c r="C240" s="70"/>
    </row>
    <row r="241" spans="1:3" s="57" customFormat="1" ht="12.75">
      <c r="A241" s="68"/>
      <c r="C241" s="70"/>
    </row>
    <row r="242" spans="1:3" s="57" customFormat="1" ht="12.75">
      <c r="A242" s="68"/>
      <c r="C242" s="70"/>
    </row>
    <row r="243" spans="1:3" s="57" customFormat="1" ht="12.75">
      <c r="A243" s="68"/>
      <c r="C243" s="70"/>
    </row>
    <row r="244" spans="1:3" s="57" customFormat="1" ht="12.75">
      <c r="A244" s="68"/>
      <c r="C244" s="70"/>
    </row>
    <row r="245" spans="1:3" s="57" customFormat="1" ht="12.75">
      <c r="A245" s="68"/>
      <c r="C245" s="70"/>
    </row>
    <row r="246" spans="1:3" s="57" customFormat="1" ht="12.75">
      <c r="A246" s="68"/>
      <c r="C246" s="70"/>
    </row>
    <row r="247" spans="1:3" s="57" customFormat="1" ht="12.75">
      <c r="A247" s="68"/>
      <c r="C247" s="70"/>
    </row>
    <row r="248" spans="1:3" s="57" customFormat="1" ht="12.75">
      <c r="A248" s="68"/>
      <c r="C248" s="70"/>
    </row>
    <row r="249" spans="1:3" s="57" customFormat="1" ht="12.75">
      <c r="A249" s="68"/>
      <c r="C249" s="70"/>
    </row>
    <row r="250" spans="1:3" s="57" customFormat="1" ht="12.75">
      <c r="A250" s="68"/>
      <c r="C250" s="70"/>
    </row>
    <row r="251" spans="1:3" s="57" customFormat="1" ht="12.75">
      <c r="A251" s="68"/>
      <c r="C251" s="70"/>
    </row>
    <row r="252" spans="1:3" s="57" customFormat="1" ht="12.75">
      <c r="A252" s="68"/>
      <c r="C252" s="70"/>
    </row>
    <row r="253" spans="1:3" s="57" customFormat="1" ht="12.75">
      <c r="A253" s="68"/>
      <c r="C253" s="70"/>
    </row>
    <row r="254" spans="1:3" s="57" customFormat="1" ht="12.75">
      <c r="A254" s="68"/>
      <c r="C254" s="70"/>
    </row>
    <row r="255" spans="1:3" s="57" customFormat="1" ht="12.75">
      <c r="A255" s="68"/>
      <c r="C255" s="70"/>
    </row>
    <row r="256" spans="1:3" s="57" customFormat="1" ht="12.75">
      <c r="A256" s="68"/>
      <c r="C256" s="70"/>
    </row>
    <row r="257" spans="1:3" s="57" customFormat="1" ht="12.75">
      <c r="A257" s="68"/>
      <c r="C257" s="70"/>
    </row>
    <row r="258" spans="1:3" s="57" customFormat="1" ht="12.75">
      <c r="A258" s="68"/>
      <c r="C258" s="70"/>
    </row>
    <row r="259" spans="1:3" s="57" customFormat="1" ht="12.75">
      <c r="A259" s="68"/>
      <c r="C259" s="70"/>
    </row>
    <row r="260" spans="1:3" s="57" customFormat="1" ht="12.75">
      <c r="A260" s="68"/>
      <c r="C260" s="70"/>
    </row>
    <row r="261" spans="1:3" s="57" customFormat="1" ht="12.75">
      <c r="A261" s="68"/>
      <c r="C261" s="70"/>
    </row>
    <row r="262" spans="1:3" s="57" customFormat="1" ht="12.75">
      <c r="A262" s="68"/>
      <c r="C262" s="70"/>
    </row>
    <row r="263" spans="1:3" s="57" customFormat="1" ht="12.75">
      <c r="A263" s="68"/>
      <c r="C263" s="70"/>
    </row>
    <row r="264" spans="1:3" s="57" customFormat="1" ht="12.75">
      <c r="A264" s="68"/>
      <c r="C264" s="70"/>
    </row>
    <row r="265" spans="1:3" s="57" customFormat="1" ht="12.75">
      <c r="A265" s="68"/>
      <c r="C265" s="70"/>
    </row>
    <row r="266" spans="1:3" s="57" customFormat="1" ht="12.75">
      <c r="A266" s="68"/>
      <c r="C266" s="70"/>
    </row>
    <row r="267" spans="1:3" s="57" customFormat="1" ht="12.75">
      <c r="A267" s="68"/>
      <c r="C267" s="70"/>
    </row>
    <row r="268" spans="1:3" s="57" customFormat="1" ht="12.75">
      <c r="A268" s="68"/>
      <c r="C268" s="70"/>
    </row>
    <row r="269" spans="1:3" s="57" customFormat="1" ht="12.75">
      <c r="A269" s="68"/>
      <c r="C269" s="70"/>
    </row>
    <row r="270" spans="1:3" s="57" customFormat="1" ht="12.75">
      <c r="A270" s="68"/>
      <c r="C270" s="70"/>
    </row>
    <row r="271" spans="1:3" s="57" customFormat="1" ht="12.75">
      <c r="A271" s="68"/>
      <c r="C271" s="70"/>
    </row>
    <row r="272" spans="1:3" s="57" customFormat="1" ht="12.75">
      <c r="A272" s="68"/>
      <c r="C272" s="70"/>
    </row>
    <row r="273" spans="1:3" s="57" customFormat="1" ht="12.75">
      <c r="A273" s="68"/>
      <c r="C273" s="70"/>
    </row>
    <row r="274" spans="1:3" s="57" customFormat="1" ht="12.75">
      <c r="A274" s="68"/>
      <c r="C274" s="70"/>
    </row>
    <row r="275" spans="1:3" s="57" customFormat="1" ht="12.75">
      <c r="A275" s="68"/>
      <c r="C275" s="70"/>
    </row>
    <row r="276" spans="1:3" s="57" customFormat="1" ht="12.75">
      <c r="A276" s="68"/>
      <c r="C276" s="70"/>
    </row>
    <row r="277" spans="1:3" s="57" customFormat="1" ht="12.75">
      <c r="A277" s="68"/>
      <c r="C277" s="70"/>
    </row>
    <row r="278" spans="1:3" s="57" customFormat="1" ht="12.75">
      <c r="A278" s="68"/>
      <c r="C278" s="70"/>
    </row>
    <row r="279" spans="1:3" s="57" customFormat="1" ht="12.75">
      <c r="A279" s="68"/>
      <c r="C279" s="70"/>
    </row>
    <row r="280" spans="1:3" s="57" customFormat="1" ht="12.75">
      <c r="A280" s="68"/>
      <c r="C280" s="70"/>
    </row>
    <row r="281" spans="1:3" s="57" customFormat="1" ht="12.75">
      <c r="A281" s="68"/>
      <c r="C281" s="70"/>
    </row>
    <row r="282" spans="1:3" s="57" customFormat="1" ht="12.75">
      <c r="A282" s="68"/>
      <c r="C282" s="70"/>
    </row>
    <row r="283" spans="1:3" s="57" customFormat="1" ht="12.75">
      <c r="A283" s="68"/>
      <c r="C283" s="70"/>
    </row>
    <row r="284" spans="1:3" s="57" customFormat="1" ht="12.75">
      <c r="A284" s="68"/>
      <c r="C284" s="70"/>
    </row>
    <row r="285" spans="1:3" s="57" customFormat="1" ht="12.75">
      <c r="A285" s="68"/>
      <c r="C285" s="70"/>
    </row>
    <row r="286" spans="1:3" s="57" customFormat="1" ht="12.75">
      <c r="A286" s="68"/>
      <c r="C286" s="70"/>
    </row>
    <row r="287" spans="1:3" s="57" customFormat="1" ht="12.75">
      <c r="A287" s="68"/>
      <c r="C287" s="70"/>
    </row>
    <row r="288" spans="1:3" s="57" customFormat="1" ht="12.75">
      <c r="A288" s="68"/>
      <c r="C288" s="70"/>
    </row>
    <row r="289" spans="1:3" s="57" customFormat="1" ht="12.75">
      <c r="A289" s="68"/>
      <c r="C289" s="70"/>
    </row>
    <row r="290" spans="1:3" s="57" customFormat="1" ht="12.75">
      <c r="A290" s="68"/>
      <c r="C290" s="70"/>
    </row>
    <row r="291" spans="1:3" s="57" customFormat="1" ht="12.75">
      <c r="A291" s="68"/>
      <c r="C291" s="70"/>
    </row>
    <row r="292" spans="1:3" s="57" customFormat="1" ht="12.75">
      <c r="A292" s="68"/>
      <c r="C292" s="70"/>
    </row>
    <row r="293" spans="1:3" s="57" customFormat="1" ht="12.75">
      <c r="A293" s="68"/>
      <c r="C293" s="70"/>
    </row>
    <row r="294" spans="1:3" s="57" customFormat="1" ht="12.75">
      <c r="A294" s="68"/>
      <c r="C294" s="70"/>
    </row>
    <row r="295" spans="1:3" s="57" customFormat="1" ht="12.75">
      <c r="A295" s="68"/>
      <c r="C295" s="70"/>
    </row>
    <row r="296" spans="1:3" s="57" customFormat="1" ht="12.75">
      <c r="A296" s="68"/>
      <c r="C296" s="70"/>
    </row>
    <row r="297" spans="1:3" s="57" customFormat="1" ht="12.75">
      <c r="A297" s="68"/>
      <c r="C297" s="70"/>
    </row>
    <row r="298" spans="1:3" s="57" customFormat="1" ht="12.75">
      <c r="A298" s="68"/>
      <c r="C298" s="70"/>
    </row>
    <row r="299" spans="1:3" s="57" customFormat="1" ht="12.75">
      <c r="A299" s="68"/>
      <c r="C299" s="70"/>
    </row>
    <row r="300" spans="1:3" s="57" customFormat="1" ht="12.75">
      <c r="A300" s="68"/>
      <c r="C300" s="70"/>
    </row>
    <row r="301" spans="1:3" s="57" customFormat="1" ht="12.75">
      <c r="A301" s="68"/>
      <c r="C301" s="70"/>
    </row>
    <row r="302" spans="1:3" s="57" customFormat="1" ht="12.75">
      <c r="A302" s="68"/>
      <c r="C302" s="70"/>
    </row>
    <row r="303" spans="1:3" s="57" customFormat="1" ht="12.75">
      <c r="A303" s="68"/>
      <c r="C303" s="70"/>
    </row>
    <row r="304" spans="1:3" s="57" customFormat="1" ht="12.75">
      <c r="A304" s="68"/>
      <c r="C304" s="70"/>
    </row>
    <row r="305" spans="1:3" s="57" customFormat="1" ht="12.75">
      <c r="A305" s="68"/>
      <c r="C305" s="70"/>
    </row>
    <row r="306" spans="1:3" s="57" customFormat="1" ht="12.75">
      <c r="A306" s="68"/>
      <c r="C306" s="70"/>
    </row>
    <row r="307" spans="1:3" s="57" customFormat="1" ht="12.75">
      <c r="A307" s="68"/>
      <c r="C307" s="70"/>
    </row>
    <row r="308" spans="1:3" s="57" customFormat="1" ht="12.75">
      <c r="A308" s="68"/>
      <c r="C308" s="70"/>
    </row>
    <row r="309" spans="1:3" s="57" customFormat="1" ht="12.75">
      <c r="A309" s="68"/>
      <c r="C309" s="70"/>
    </row>
    <row r="310" spans="1:3" s="57" customFormat="1" ht="12.75">
      <c r="A310" s="68"/>
      <c r="C310" s="70"/>
    </row>
    <row r="311" spans="1:3" s="57" customFormat="1" ht="12.75">
      <c r="A311" s="68"/>
      <c r="C311" s="70"/>
    </row>
    <row r="312" spans="1:3" s="57" customFormat="1" ht="12.75">
      <c r="A312" s="68"/>
      <c r="C312" s="70"/>
    </row>
    <row r="313" spans="1:3" s="57" customFormat="1" ht="12.75">
      <c r="A313" s="68"/>
      <c r="C313" s="70"/>
    </row>
    <row r="314" spans="1:3" s="57" customFormat="1" ht="12.75">
      <c r="A314" s="68"/>
      <c r="C314" s="70"/>
    </row>
    <row r="315" spans="1:3" s="57" customFormat="1" ht="12.75">
      <c r="A315" s="68"/>
      <c r="C315" s="70"/>
    </row>
    <row r="316" spans="1:3" s="57" customFormat="1" ht="12.75">
      <c r="A316" s="68"/>
      <c r="C316" s="70"/>
    </row>
    <row r="317" spans="1:3" s="57" customFormat="1" ht="12.75">
      <c r="A317" s="68"/>
      <c r="C317" s="70"/>
    </row>
    <row r="318" spans="1:3" s="57" customFormat="1" ht="12.75">
      <c r="A318" s="68"/>
      <c r="C318" s="70"/>
    </row>
    <row r="319" spans="1:3" s="57" customFormat="1" ht="12.75">
      <c r="A319" s="68"/>
      <c r="C319" s="70"/>
    </row>
    <row r="320" spans="1:3" s="57" customFormat="1" ht="12.75">
      <c r="A320" s="68"/>
      <c r="C320" s="70"/>
    </row>
    <row r="321" spans="1:3" s="57" customFormat="1" ht="12.75">
      <c r="A321" s="68"/>
      <c r="C321" s="70"/>
    </row>
    <row r="322" spans="1:3" s="57" customFormat="1" ht="12.75">
      <c r="A322" s="68"/>
      <c r="C322" s="70"/>
    </row>
    <row r="323" spans="1:3" s="57" customFormat="1" ht="12.75">
      <c r="A323" s="68"/>
      <c r="C323" s="70"/>
    </row>
    <row r="324" spans="1:3" s="57" customFormat="1" ht="12.75">
      <c r="A324" s="68"/>
      <c r="C324" s="70"/>
    </row>
    <row r="325" spans="1:3" s="57" customFormat="1" ht="12.75">
      <c r="A325" s="68"/>
      <c r="C325" s="70"/>
    </row>
    <row r="326" spans="1:3" s="57" customFormat="1" ht="12.75">
      <c r="A326" s="68"/>
      <c r="C326" s="70"/>
    </row>
    <row r="327" spans="1:3" s="57" customFormat="1" ht="12.75">
      <c r="A327" s="68"/>
      <c r="C327" s="70"/>
    </row>
    <row r="328" spans="1:3" s="57" customFormat="1" ht="12.75">
      <c r="A328" s="68"/>
      <c r="C328" s="70"/>
    </row>
    <row r="329" spans="1:3" s="57" customFormat="1" ht="12.75">
      <c r="A329" s="68"/>
      <c r="C329" s="70"/>
    </row>
    <row r="330" spans="1:3" s="57" customFormat="1" ht="12.75">
      <c r="A330" s="68"/>
      <c r="C330" s="70"/>
    </row>
    <row r="331" spans="1:3" s="57" customFormat="1" ht="12.75">
      <c r="A331" s="68"/>
      <c r="C331" s="70"/>
    </row>
    <row r="332" spans="1:3" s="57" customFormat="1" ht="12.75">
      <c r="A332" s="68"/>
      <c r="C332" s="70"/>
    </row>
    <row r="333" spans="1:3" s="57" customFormat="1" ht="12.75">
      <c r="A333" s="68"/>
      <c r="C333" s="70"/>
    </row>
    <row r="334" spans="1:3" s="57" customFormat="1" ht="12.75">
      <c r="A334" s="68"/>
      <c r="C334" s="70"/>
    </row>
    <row r="335" spans="1:3" s="57" customFormat="1" ht="12.75">
      <c r="A335" s="68"/>
      <c r="C335" s="70"/>
    </row>
    <row r="336" spans="1:3" s="57" customFormat="1" ht="12.75">
      <c r="A336" s="68"/>
      <c r="C336" s="70"/>
    </row>
    <row r="337" spans="1:3" s="57" customFormat="1" ht="12.75">
      <c r="A337" s="68"/>
      <c r="C337" s="70"/>
    </row>
    <row r="338" spans="1:3" s="57" customFormat="1" ht="12.75">
      <c r="A338" s="68"/>
      <c r="C338" s="70"/>
    </row>
    <row r="339" spans="1:3" s="57" customFormat="1" ht="12.75">
      <c r="A339" s="68"/>
      <c r="C339" s="70"/>
    </row>
    <row r="340" spans="1:3" s="57" customFormat="1" ht="12.75">
      <c r="A340" s="68"/>
      <c r="C340" s="70"/>
    </row>
    <row r="341" spans="1:3" s="57" customFormat="1" ht="12.75">
      <c r="A341" s="68"/>
      <c r="C341" s="70"/>
    </row>
    <row r="342" spans="1:3" s="57" customFormat="1" ht="12.75">
      <c r="A342" s="68"/>
      <c r="C342" s="70"/>
    </row>
    <row r="343" spans="1:3" s="57" customFormat="1" ht="12.75">
      <c r="A343" s="68"/>
      <c r="C343" s="70"/>
    </row>
    <row r="344" spans="1:3" s="57" customFormat="1" ht="12.75">
      <c r="A344" s="68"/>
      <c r="C344" s="70"/>
    </row>
    <row r="345" spans="1:3" s="57" customFormat="1" ht="12.75">
      <c r="A345" s="68"/>
      <c r="C345" s="70"/>
    </row>
    <row r="346" spans="1:3" s="57" customFormat="1" ht="12.75">
      <c r="A346" s="68"/>
      <c r="C346" s="70"/>
    </row>
    <row r="347" spans="1:3" s="57" customFormat="1" ht="12.75">
      <c r="A347" s="68"/>
      <c r="C347" s="70"/>
    </row>
    <row r="348" spans="1:3" s="57" customFormat="1" ht="12.75">
      <c r="A348" s="68"/>
      <c r="C348" s="70"/>
    </row>
    <row r="349" spans="1:3" s="57" customFormat="1" ht="12.75">
      <c r="A349" s="68"/>
      <c r="C349" s="70"/>
    </row>
    <row r="350" spans="1:3" s="57" customFormat="1" ht="12.75">
      <c r="A350" s="68"/>
      <c r="C350" s="70"/>
    </row>
    <row r="351" spans="1:3" s="57" customFormat="1" ht="12.75">
      <c r="A351" s="68"/>
      <c r="C351" s="70"/>
    </row>
    <row r="352" spans="1:3" s="57" customFormat="1" ht="12.75">
      <c r="A352" s="68"/>
      <c r="C352" s="70"/>
    </row>
    <row r="353" spans="1:3" s="57" customFormat="1" ht="12.75">
      <c r="A353" s="68"/>
      <c r="C353" s="70"/>
    </row>
    <row r="354" spans="1:3" s="57" customFormat="1" ht="12.75">
      <c r="A354" s="68"/>
      <c r="C354" s="70"/>
    </row>
    <row r="355" spans="1:3" s="57" customFormat="1" ht="12.75">
      <c r="A355" s="68"/>
      <c r="C355" s="70"/>
    </row>
    <row r="356" spans="1:3" s="57" customFormat="1" ht="12.75">
      <c r="A356" s="68"/>
      <c r="C356" s="70"/>
    </row>
    <row r="357" spans="1:3" s="57" customFormat="1" ht="12.75">
      <c r="A357" s="68"/>
      <c r="C357" s="70"/>
    </row>
    <row r="358" spans="1:3" s="57" customFormat="1" ht="12.75">
      <c r="A358" s="68"/>
      <c r="C358" s="70"/>
    </row>
    <row r="359" spans="1:3" s="57" customFormat="1" ht="12.75">
      <c r="A359" s="68"/>
      <c r="C359" s="70"/>
    </row>
    <row r="360" spans="1:3" s="57" customFormat="1" ht="12.75">
      <c r="A360" s="68"/>
      <c r="C360" s="70"/>
    </row>
    <row r="361" spans="1:3" s="57" customFormat="1" ht="12.75">
      <c r="A361" s="68"/>
      <c r="C361" s="70"/>
    </row>
    <row r="362" spans="1:3" s="57" customFormat="1" ht="12.75">
      <c r="A362" s="68"/>
      <c r="C362" s="70"/>
    </row>
    <row r="363" spans="1:3" s="57" customFormat="1" ht="12.75">
      <c r="A363" s="68"/>
      <c r="C363" s="70"/>
    </row>
    <row r="364" spans="1:3" s="57" customFormat="1" ht="12.75">
      <c r="A364" s="68"/>
      <c r="C364" s="70"/>
    </row>
    <row r="365" spans="1:3" s="57" customFormat="1" ht="12.75">
      <c r="A365" s="68"/>
      <c r="C365" s="70"/>
    </row>
    <row r="366" spans="1:3" s="57" customFormat="1" ht="12.75">
      <c r="A366" s="68"/>
      <c r="C366" s="70"/>
    </row>
    <row r="367" spans="1:3" s="57" customFormat="1" ht="12.75">
      <c r="A367" s="68"/>
      <c r="C367" s="70"/>
    </row>
    <row r="368" spans="1:3" s="57" customFormat="1" ht="12.75">
      <c r="A368" s="68"/>
      <c r="C368" s="70"/>
    </row>
    <row r="369" spans="1:3" s="57" customFormat="1" ht="12.75">
      <c r="A369" s="68"/>
      <c r="C369" s="70"/>
    </row>
    <row r="370" spans="1:3" s="57" customFormat="1" ht="12.75">
      <c r="A370" s="68"/>
      <c r="C370" s="70"/>
    </row>
    <row r="371" spans="1:3" s="57" customFormat="1" ht="12.75">
      <c r="A371" s="68"/>
      <c r="C371" s="70"/>
    </row>
    <row r="372" spans="1:3" s="57" customFormat="1" ht="12.75">
      <c r="A372" s="68"/>
      <c r="C372" s="70"/>
    </row>
    <row r="373" spans="1:3" s="57" customFormat="1" ht="12.75">
      <c r="A373" s="68"/>
      <c r="C373" s="70"/>
    </row>
    <row r="374" spans="1:3" s="57" customFormat="1" ht="12.75">
      <c r="A374" s="68"/>
      <c r="C374" s="70"/>
    </row>
    <row r="375" spans="1:3" s="57" customFormat="1" ht="12.75">
      <c r="A375" s="68"/>
      <c r="C375" s="70"/>
    </row>
    <row r="376" spans="1:3" s="57" customFormat="1" ht="12.75">
      <c r="A376" s="68"/>
      <c r="C376" s="70"/>
    </row>
    <row r="377" spans="1:3" s="57" customFormat="1" ht="12.75">
      <c r="A377" s="68"/>
      <c r="C377" s="70"/>
    </row>
    <row r="378" spans="1:3" s="57" customFormat="1" ht="12.75">
      <c r="A378" s="68"/>
      <c r="C378" s="70"/>
    </row>
    <row r="379" spans="1:3" s="57" customFormat="1" ht="12.75">
      <c r="A379" s="68"/>
      <c r="C379" s="70"/>
    </row>
    <row r="380" spans="1:3" s="57" customFormat="1" ht="12.75">
      <c r="A380" s="68"/>
      <c r="C380" s="70"/>
    </row>
    <row r="381" spans="1:3" s="57" customFormat="1" ht="12.75">
      <c r="A381" s="68"/>
      <c r="C381" s="70"/>
    </row>
    <row r="382" spans="1:3" s="57" customFormat="1" ht="12.75">
      <c r="A382" s="68"/>
      <c r="C382" s="70"/>
    </row>
    <row r="383" spans="1:3" s="57" customFormat="1" ht="12.75">
      <c r="A383" s="68"/>
      <c r="C383" s="70"/>
    </row>
    <row r="384" spans="1:3" s="57" customFormat="1" ht="12.75">
      <c r="A384" s="68"/>
      <c r="C384" s="70"/>
    </row>
    <row r="385" spans="1:3" s="57" customFormat="1" ht="12.75">
      <c r="A385" s="68"/>
      <c r="C385" s="70"/>
    </row>
    <row r="386" spans="1:3" s="57" customFormat="1" ht="12.75">
      <c r="A386" s="68"/>
      <c r="C386" s="70"/>
    </row>
    <row r="387" spans="1:3" s="57" customFormat="1" ht="12.75">
      <c r="A387" s="68"/>
      <c r="C387" s="70"/>
    </row>
    <row r="388" spans="1:3" s="57" customFormat="1" ht="12.75">
      <c r="A388" s="68"/>
      <c r="C388" s="70"/>
    </row>
    <row r="389" spans="1:3" s="57" customFormat="1" ht="12.75">
      <c r="A389" s="68"/>
      <c r="C389" s="70"/>
    </row>
    <row r="390" spans="1:3" s="57" customFormat="1" ht="12.75">
      <c r="A390" s="68"/>
      <c r="C390" s="70"/>
    </row>
    <row r="391" spans="1:3" s="57" customFormat="1" ht="12.75">
      <c r="A391" s="68"/>
      <c r="C391" s="70"/>
    </row>
    <row r="392" spans="1:3" s="57" customFormat="1" ht="12.75">
      <c r="A392" s="68"/>
      <c r="C392" s="70"/>
    </row>
    <row r="393" spans="1:3" s="57" customFormat="1" ht="12.75">
      <c r="A393" s="68"/>
      <c r="C393" s="70"/>
    </row>
    <row r="394" spans="1:3" s="57" customFormat="1" ht="12.75">
      <c r="A394" s="68"/>
      <c r="C394" s="70"/>
    </row>
    <row r="395" spans="1:3" s="57" customFormat="1" ht="12.75">
      <c r="A395" s="68"/>
      <c r="C395" s="70"/>
    </row>
    <row r="396" spans="1:3" s="57" customFormat="1" ht="12.75">
      <c r="A396" s="68"/>
      <c r="C396" s="70"/>
    </row>
    <row r="397" spans="1:3" s="57" customFormat="1" ht="12.75">
      <c r="A397" s="68"/>
      <c r="C397" s="70"/>
    </row>
    <row r="398" spans="1:3" s="57" customFormat="1" ht="12.75">
      <c r="A398" s="68"/>
      <c r="C398" s="70"/>
    </row>
    <row r="399" spans="1:3" s="57" customFormat="1" ht="12.75">
      <c r="A399" s="68"/>
      <c r="C399" s="70"/>
    </row>
    <row r="400" spans="1:3" s="57" customFormat="1" ht="12.75">
      <c r="A400" s="68"/>
      <c r="C400" s="70"/>
    </row>
    <row r="401" spans="1:3" s="57" customFormat="1" ht="12.75">
      <c r="A401" s="68"/>
      <c r="C401" s="70"/>
    </row>
    <row r="402" spans="1:3" s="57" customFormat="1" ht="12.75">
      <c r="A402" s="68"/>
      <c r="C402" s="70"/>
    </row>
    <row r="403" spans="1:3" s="57" customFormat="1" ht="12.75">
      <c r="A403" s="68"/>
      <c r="C403" s="70"/>
    </row>
    <row r="404" spans="1:3" s="57" customFormat="1" ht="12.75">
      <c r="A404" s="68"/>
      <c r="C404" s="70"/>
    </row>
    <row r="405" spans="1:3" s="57" customFormat="1" ht="12.75">
      <c r="A405" s="68"/>
      <c r="C405" s="70"/>
    </row>
    <row r="406" spans="1:3" s="57" customFormat="1" ht="12.75">
      <c r="A406" s="68"/>
      <c r="C406" s="70"/>
    </row>
    <row r="407" spans="1:3" s="57" customFormat="1" ht="12.75">
      <c r="A407" s="68"/>
      <c r="C407" s="70"/>
    </row>
    <row r="408" spans="1:3" s="57" customFormat="1" ht="12.75">
      <c r="A408" s="68"/>
      <c r="C408" s="70"/>
    </row>
    <row r="409" spans="1:3" s="57" customFormat="1" ht="12.75">
      <c r="A409" s="68"/>
      <c r="C409" s="70"/>
    </row>
    <row r="410" spans="1:3" s="57" customFormat="1" ht="12.75">
      <c r="A410" s="68"/>
      <c r="C410" s="70"/>
    </row>
    <row r="411" spans="1:3" s="57" customFormat="1" ht="12.75">
      <c r="A411" s="68"/>
      <c r="C411" s="70"/>
    </row>
    <row r="412" spans="1:3" s="57" customFormat="1" ht="12.75">
      <c r="A412" s="68"/>
      <c r="C412" s="70"/>
    </row>
    <row r="413" spans="1:3" s="57" customFormat="1" ht="12.75">
      <c r="A413" s="68"/>
      <c r="C413" s="70"/>
    </row>
    <row r="414" spans="1:3" s="57" customFormat="1" ht="12.75">
      <c r="A414" s="68"/>
      <c r="C414" s="70"/>
    </row>
    <row r="415" spans="1:3" s="57" customFormat="1" ht="12.75">
      <c r="A415" s="68"/>
      <c r="C415" s="70"/>
    </row>
    <row r="416" spans="1:3" s="57" customFormat="1" ht="12.75">
      <c r="A416" s="68"/>
      <c r="C416" s="70"/>
    </row>
    <row r="417" spans="1:3" s="57" customFormat="1" ht="12.75">
      <c r="A417" s="68"/>
      <c r="C417" s="70"/>
    </row>
    <row r="418" spans="1:3" s="57" customFormat="1" ht="12.75">
      <c r="A418" s="68"/>
      <c r="C418" s="70"/>
    </row>
    <row r="419" spans="1:3" s="57" customFormat="1" ht="12.75">
      <c r="A419" s="68"/>
      <c r="C419" s="70"/>
    </row>
    <row r="420" spans="1:3" s="57" customFormat="1" ht="12.75">
      <c r="A420" s="68"/>
      <c r="C420" s="70"/>
    </row>
    <row r="421" spans="1:3" s="57" customFormat="1" ht="12.75">
      <c r="A421" s="68"/>
      <c r="C421" s="70"/>
    </row>
    <row r="422" spans="1:3" s="57" customFormat="1" ht="12.75">
      <c r="A422" s="68"/>
      <c r="C422" s="70"/>
    </row>
    <row r="423" spans="1:3" s="57" customFormat="1" ht="12.75">
      <c r="A423" s="68"/>
      <c r="C423" s="70"/>
    </row>
    <row r="424" spans="1:3" s="57" customFormat="1" ht="12.75">
      <c r="A424" s="68"/>
      <c r="C424" s="70"/>
    </row>
    <row r="425" spans="1:3" s="57" customFormat="1" ht="12.75">
      <c r="A425" s="68"/>
      <c r="C425" s="70"/>
    </row>
    <row r="426" spans="1:3" s="57" customFormat="1" ht="12.75">
      <c r="A426" s="68"/>
      <c r="C426" s="70"/>
    </row>
    <row r="427" spans="1:3" s="57" customFormat="1" ht="12.75">
      <c r="A427" s="68"/>
      <c r="C427" s="70"/>
    </row>
    <row r="428" spans="1:3" s="57" customFormat="1" ht="12.75">
      <c r="A428" s="68"/>
      <c r="C428" s="70"/>
    </row>
    <row r="429" spans="1:3" s="57" customFormat="1" ht="12.75">
      <c r="A429" s="68"/>
      <c r="C429" s="70"/>
    </row>
    <row r="430" spans="1:3" s="57" customFormat="1" ht="12.75">
      <c r="A430" s="68"/>
      <c r="C430" s="70"/>
    </row>
    <row r="431" spans="1:3" s="57" customFormat="1" ht="12.75">
      <c r="A431" s="68"/>
      <c r="C431" s="70"/>
    </row>
    <row r="432" spans="1:3" s="57" customFormat="1" ht="12.75">
      <c r="A432" s="68"/>
      <c r="C432" s="70"/>
    </row>
    <row r="433" spans="1:3" s="57" customFormat="1" ht="12.75">
      <c r="A433" s="68"/>
      <c r="C433" s="70"/>
    </row>
    <row r="434" spans="1:3" s="57" customFormat="1" ht="12.75">
      <c r="A434" s="68"/>
      <c r="C434" s="70"/>
    </row>
    <row r="435" spans="1:3" s="57" customFormat="1" ht="12.75">
      <c r="A435" s="68"/>
      <c r="C435" s="70"/>
    </row>
    <row r="436" spans="1:3" s="57" customFormat="1" ht="12.75">
      <c r="A436" s="68"/>
      <c r="C436" s="70"/>
    </row>
    <row r="437" spans="1:3" s="57" customFormat="1" ht="12.75">
      <c r="A437" s="68"/>
      <c r="C437" s="70"/>
    </row>
    <row r="438" spans="1:3" s="57" customFormat="1" ht="12.75">
      <c r="A438" s="68"/>
      <c r="C438" s="70"/>
    </row>
    <row r="439" spans="1:3" s="57" customFormat="1" ht="12.75">
      <c r="A439" s="68"/>
      <c r="C439" s="70"/>
    </row>
    <row r="440" spans="1:3" s="57" customFormat="1" ht="12.75">
      <c r="A440" s="68"/>
      <c r="C440" s="70"/>
    </row>
    <row r="441" spans="1:3" s="57" customFormat="1" ht="12.75">
      <c r="A441" s="68"/>
      <c r="C441" s="70"/>
    </row>
    <row r="442" spans="1:3" s="57" customFormat="1" ht="12.75">
      <c r="A442" s="68"/>
      <c r="C442" s="70"/>
    </row>
    <row r="443" spans="1:3" s="57" customFormat="1" ht="12.75">
      <c r="A443" s="68"/>
      <c r="C443" s="70"/>
    </row>
    <row r="444" spans="1:3" s="57" customFormat="1" ht="12.75">
      <c r="A444" s="68"/>
      <c r="C444" s="70"/>
    </row>
    <row r="445" spans="1:3" s="57" customFormat="1" ht="12.75">
      <c r="A445" s="68"/>
      <c r="C445" s="70"/>
    </row>
    <row r="446" spans="1:3" s="57" customFormat="1" ht="12.75">
      <c r="A446" s="68"/>
      <c r="C446" s="70"/>
    </row>
    <row r="447" spans="1:3" s="57" customFormat="1" ht="12.75">
      <c r="A447" s="68"/>
      <c r="C447" s="70"/>
    </row>
    <row r="448" spans="1:3" s="57" customFormat="1" ht="12.75">
      <c r="A448" s="68"/>
      <c r="C448" s="70"/>
    </row>
    <row r="449" spans="1:3" s="57" customFormat="1" ht="12.75">
      <c r="A449" s="68"/>
      <c r="C449" s="70"/>
    </row>
    <row r="450" spans="1:3" s="57" customFormat="1" ht="12.75">
      <c r="A450" s="68"/>
      <c r="C450" s="70"/>
    </row>
    <row r="451" spans="1:3" s="57" customFormat="1" ht="12.75">
      <c r="A451" s="68"/>
      <c r="C451" s="70"/>
    </row>
    <row r="452" spans="1:3" s="57" customFormat="1" ht="12.75">
      <c r="A452" s="68"/>
      <c r="C452" s="70"/>
    </row>
    <row r="453" spans="1:3" s="57" customFormat="1" ht="12.75">
      <c r="A453" s="68"/>
      <c r="C453" s="70"/>
    </row>
    <row r="454" spans="1:3" s="57" customFormat="1" ht="12.75">
      <c r="A454" s="68"/>
      <c r="C454" s="70"/>
    </row>
    <row r="455" spans="1:3" s="57" customFormat="1" ht="12.75">
      <c r="A455" s="68"/>
      <c r="C455" s="70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</sheetData>
  <sheetProtection/>
  <mergeCells count="9">
    <mergeCell ref="D5:E5"/>
    <mergeCell ref="A3:I3"/>
    <mergeCell ref="A4:I4"/>
    <mergeCell ref="F5:F6"/>
    <mergeCell ref="G5:G6"/>
    <mergeCell ref="H5:H6"/>
    <mergeCell ref="I5:I6"/>
    <mergeCell ref="B5:B6"/>
    <mergeCell ref="C5:C6"/>
  </mergeCells>
  <printOptions/>
  <pageMargins left="0.75" right="0.75" top="0.55" bottom="0.6" header="0.5" footer="0.5"/>
  <pageSetup fitToHeight="1" fitToWidth="1" horizontalDpi="600" verticalDpi="600" orientation="landscape" paperSize="8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1"/>
  <sheetViews>
    <sheetView zoomScale="75" zoomScaleNormal="75" zoomScalePageLayoutView="0" workbookViewId="0" topLeftCell="D4">
      <selection activeCell="K17" sqref="K17"/>
    </sheetView>
  </sheetViews>
  <sheetFormatPr defaultColWidth="9.140625" defaultRowHeight="12.75"/>
  <cols>
    <col min="1" max="1" width="6.28125" style="1" customWidth="1"/>
    <col min="2" max="2" width="100.00390625" style="1" customWidth="1"/>
    <col min="3" max="3" width="17.7109375" style="2" customWidth="1"/>
    <col min="4" max="4" width="21.8515625" style="3" customWidth="1"/>
    <col min="5" max="5" width="19.00390625" style="1" customWidth="1"/>
    <col min="6" max="6" width="18.28125" style="1" customWidth="1"/>
    <col min="7" max="7" width="19.421875" style="1" customWidth="1"/>
    <col min="8" max="8" width="23.7109375" style="1" customWidth="1"/>
    <col min="9" max="9" width="17.00390625" style="1" customWidth="1"/>
    <col min="10" max="10" width="16.140625" style="1" customWidth="1"/>
    <col min="11" max="11" width="22.28125" style="1" customWidth="1"/>
    <col min="12" max="16384" width="9.140625" style="1" customWidth="1"/>
  </cols>
  <sheetData>
    <row r="1" ht="15.75">
      <c r="I1" s="4" t="s">
        <v>0</v>
      </c>
    </row>
    <row r="2" spans="6:9" ht="15.75">
      <c r="F2" s="4"/>
      <c r="I2" s="4" t="s">
        <v>1</v>
      </c>
    </row>
    <row r="3" spans="1:11" ht="20.25">
      <c r="A3" s="340" t="s">
        <v>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11" ht="19.5" customHeight="1">
      <c r="A4" s="340" t="s">
        <v>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1:11" ht="20.25">
      <c r="A5" s="342" t="s">
        <v>4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</row>
    <row r="6" spans="1:11" ht="24.75" customHeight="1" thickBot="1">
      <c r="A6" s="5"/>
      <c r="K6" s="4" t="s">
        <v>5</v>
      </c>
    </row>
    <row r="7" spans="1:11" s="8" customFormat="1" ht="38.25" customHeight="1" thickBot="1">
      <c r="A7" s="6"/>
      <c r="B7" s="320" t="s">
        <v>6</v>
      </c>
      <c r="C7" s="7" t="s">
        <v>7</v>
      </c>
      <c r="D7" s="313" t="s">
        <v>8</v>
      </c>
      <c r="E7" s="345"/>
      <c r="F7" s="345"/>
      <c r="G7" s="345"/>
      <c r="H7" s="345"/>
      <c r="I7" s="345"/>
      <c r="J7" s="345"/>
      <c r="K7" s="346"/>
    </row>
    <row r="8" spans="1:11" s="8" customFormat="1" ht="33.75" customHeight="1" thickBot="1">
      <c r="A8" s="9" t="s">
        <v>9</v>
      </c>
      <c r="B8" s="344"/>
      <c r="C8" s="10" t="s">
        <v>10</v>
      </c>
      <c r="D8" s="347" t="s">
        <v>11</v>
      </c>
      <c r="E8" s="348"/>
      <c r="F8" s="348"/>
      <c r="G8" s="349"/>
      <c r="H8" s="347" t="s">
        <v>12</v>
      </c>
      <c r="I8" s="350"/>
      <c r="J8" s="350"/>
      <c r="K8" s="351"/>
    </row>
    <row r="9" spans="1:11" s="8" customFormat="1" ht="33.75" customHeight="1" thickBot="1">
      <c r="A9" s="9"/>
      <c r="B9" s="344"/>
      <c r="C9" s="11" t="s">
        <v>13</v>
      </c>
      <c r="D9" s="12" t="s">
        <v>14</v>
      </c>
      <c r="E9" s="345" t="s">
        <v>15</v>
      </c>
      <c r="F9" s="345"/>
      <c r="G9" s="346"/>
      <c r="H9" s="12" t="s">
        <v>14</v>
      </c>
      <c r="I9" s="313" t="s">
        <v>15</v>
      </c>
      <c r="J9" s="345"/>
      <c r="K9" s="346"/>
    </row>
    <row r="10" spans="1:14" s="8" customFormat="1" ht="49.5" customHeight="1" thickBot="1">
      <c r="A10" s="9" t="s">
        <v>16</v>
      </c>
      <c r="B10" s="344"/>
      <c r="C10" s="13"/>
      <c r="D10" s="14" t="s">
        <v>17</v>
      </c>
      <c r="E10" s="15" t="s">
        <v>18</v>
      </c>
      <c r="F10" s="16" t="s">
        <v>19</v>
      </c>
      <c r="G10" s="16" t="s">
        <v>20</v>
      </c>
      <c r="H10" s="17" t="s">
        <v>21</v>
      </c>
      <c r="I10" s="16" t="s">
        <v>18</v>
      </c>
      <c r="J10" s="16" t="s">
        <v>19</v>
      </c>
      <c r="K10" s="16" t="s">
        <v>20</v>
      </c>
      <c r="L10" s="18"/>
      <c r="M10" s="18"/>
      <c r="N10" s="18"/>
    </row>
    <row r="11" spans="1:11" s="8" customFormat="1" ht="18" customHeight="1">
      <c r="A11" s="19">
        <v>1</v>
      </c>
      <c r="B11" s="19">
        <v>2</v>
      </c>
      <c r="C11" s="19">
        <v>6</v>
      </c>
      <c r="D11" s="20">
        <v>7</v>
      </c>
      <c r="E11" s="19">
        <v>8</v>
      </c>
      <c r="F11" s="19">
        <v>9</v>
      </c>
      <c r="G11" s="19">
        <v>10</v>
      </c>
      <c r="H11" s="19">
        <v>11</v>
      </c>
      <c r="I11" s="19">
        <v>12</v>
      </c>
      <c r="J11" s="19">
        <v>13</v>
      </c>
      <c r="K11" s="19">
        <v>14</v>
      </c>
    </row>
    <row r="12" spans="1:11" ht="18">
      <c r="A12" s="21"/>
      <c r="B12" s="22"/>
      <c r="C12" s="23"/>
      <c r="D12" s="24"/>
      <c r="E12" s="25"/>
      <c r="F12" s="25"/>
      <c r="G12" s="25"/>
      <c r="H12" s="26"/>
      <c r="I12" s="22"/>
      <c r="J12" s="22"/>
      <c r="K12" s="22"/>
    </row>
    <row r="13" spans="1:11" s="32" customFormat="1" ht="21.75" customHeight="1">
      <c r="A13" s="27"/>
      <c r="B13" s="28"/>
      <c r="C13" s="29"/>
      <c r="D13" s="30"/>
      <c r="E13" s="29"/>
      <c r="F13" s="29"/>
      <c r="G13" s="29"/>
      <c r="H13" s="30"/>
      <c r="I13" s="31"/>
      <c r="J13" s="31"/>
      <c r="K13" s="31"/>
    </row>
    <row r="14" spans="1:11" s="34" customFormat="1" ht="23.25">
      <c r="A14" s="33">
        <v>2</v>
      </c>
      <c r="B14" s="48" t="s">
        <v>24</v>
      </c>
      <c r="C14" s="36">
        <f aca="true" t="shared" si="0" ref="C14:K14">C15+C25+C34</f>
        <v>721423</v>
      </c>
      <c r="D14" s="49">
        <f t="shared" si="0"/>
        <v>654469</v>
      </c>
      <c r="E14" s="36">
        <f t="shared" si="0"/>
        <v>556150</v>
      </c>
      <c r="F14" s="36">
        <f t="shared" si="0"/>
        <v>98319</v>
      </c>
      <c r="G14" s="36">
        <f t="shared" si="0"/>
        <v>0</v>
      </c>
      <c r="H14" s="49">
        <f t="shared" si="0"/>
        <v>66954</v>
      </c>
      <c r="I14" s="36">
        <f t="shared" si="0"/>
        <v>0</v>
      </c>
      <c r="J14" s="36">
        <f t="shared" si="0"/>
        <v>17962</v>
      </c>
      <c r="K14" s="36">
        <f t="shared" si="0"/>
        <v>48992</v>
      </c>
    </row>
    <row r="15" spans="1:11" ht="18">
      <c r="A15" s="37" t="s">
        <v>25</v>
      </c>
      <c r="B15" s="38" t="s">
        <v>26</v>
      </c>
      <c r="C15" s="35">
        <f>D15+H15</f>
        <v>415600</v>
      </c>
      <c r="D15" s="36">
        <f aca="true" t="shared" si="1" ref="D15:K15">SUM(D16:D23)</f>
        <v>348646</v>
      </c>
      <c r="E15" s="35">
        <f t="shared" si="1"/>
        <v>273127</v>
      </c>
      <c r="F15" s="35">
        <f t="shared" si="1"/>
        <v>75519</v>
      </c>
      <c r="G15" s="35">
        <f t="shared" si="1"/>
        <v>0</v>
      </c>
      <c r="H15" s="36">
        <f t="shared" si="1"/>
        <v>66954</v>
      </c>
      <c r="I15" s="35">
        <f t="shared" si="1"/>
        <v>0</v>
      </c>
      <c r="J15" s="35">
        <f t="shared" si="1"/>
        <v>17962</v>
      </c>
      <c r="K15" s="35">
        <f t="shared" si="1"/>
        <v>48992</v>
      </c>
    </row>
    <row r="16" spans="1:11" ht="32.25" customHeight="1">
      <c r="A16" s="44" t="s">
        <v>27</v>
      </c>
      <c r="B16" s="45" t="s">
        <v>28</v>
      </c>
      <c r="C16" s="40">
        <f aca="true" t="shared" si="2" ref="C16:C23">E16+F16+G16+I16+J16+K16</f>
        <v>100203</v>
      </c>
      <c r="D16" s="41">
        <f aca="true" t="shared" si="3" ref="D16:D23">E16+F16+G16</f>
        <v>100203</v>
      </c>
      <c r="E16" s="42">
        <v>100203</v>
      </c>
      <c r="F16" s="42">
        <v>0</v>
      </c>
      <c r="G16" s="42">
        <v>0</v>
      </c>
      <c r="H16" s="43">
        <f aca="true" t="shared" si="4" ref="H16:H21">I16+J16+K16</f>
        <v>0</v>
      </c>
      <c r="I16" s="42">
        <v>0</v>
      </c>
      <c r="J16" s="42">
        <v>0</v>
      </c>
      <c r="K16" s="42">
        <v>0</v>
      </c>
    </row>
    <row r="17" spans="1:11" ht="30">
      <c r="A17" s="44" t="s">
        <v>29</v>
      </c>
      <c r="B17" s="45" t="s">
        <v>30</v>
      </c>
      <c r="C17" s="40">
        <f t="shared" si="2"/>
        <v>75519</v>
      </c>
      <c r="D17" s="41">
        <f t="shared" si="3"/>
        <v>75519</v>
      </c>
      <c r="E17" s="42">
        <v>0</v>
      </c>
      <c r="F17" s="42">
        <v>75519</v>
      </c>
      <c r="G17" s="42">
        <v>0</v>
      </c>
      <c r="H17" s="43">
        <f t="shared" si="4"/>
        <v>0</v>
      </c>
      <c r="I17" s="42">
        <v>0</v>
      </c>
      <c r="J17" s="42">
        <v>0</v>
      </c>
      <c r="K17" s="42">
        <v>0</v>
      </c>
    </row>
    <row r="18" spans="1:11" ht="45">
      <c r="A18" s="44" t="s">
        <v>31</v>
      </c>
      <c r="B18" s="45" t="s">
        <v>32</v>
      </c>
      <c r="C18" s="40">
        <f t="shared" si="2"/>
        <v>34776</v>
      </c>
      <c r="D18" s="41">
        <f t="shared" si="3"/>
        <v>34776</v>
      </c>
      <c r="E18" s="42">
        <v>34776</v>
      </c>
      <c r="F18" s="42">
        <v>0</v>
      </c>
      <c r="G18" s="42">
        <v>0</v>
      </c>
      <c r="H18" s="43">
        <f t="shared" si="4"/>
        <v>0</v>
      </c>
      <c r="I18" s="42">
        <v>0</v>
      </c>
      <c r="J18" s="42">
        <v>0</v>
      </c>
      <c r="K18" s="42">
        <v>0</v>
      </c>
    </row>
    <row r="19" spans="1:11" ht="30">
      <c r="A19" s="44" t="s">
        <v>33</v>
      </c>
      <c r="B19" s="45" t="s">
        <v>34</v>
      </c>
      <c r="C19" s="40">
        <f t="shared" si="2"/>
        <v>17962</v>
      </c>
      <c r="D19" s="41">
        <f t="shared" si="3"/>
        <v>0</v>
      </c>
      <c r="E19" s="42">
        <v>0</v>
      </c>
      <c r="F19" s="42">
        <v>0</v>
      </c>
      <c r="G19" s="42">
        <v>0</v>
      </c>
      <c r="H19" s="43">
        <f t="shared" si="4"/>
        <v>17962</v>
      </c>
      <c r="I19" s="42">
        <v>0</v>
      </c>
      <c r="J19" s="42">
        <v>17962</v>
      </c>
      <c r="K19" s="42">
        <v>0</v>
      </c>
    </row>
    <row r="20" spans="1:11" ht="45" hidden="1">
      <c r="A20" s="44" t="s">
        <v>22</v>
      </c>
      <c r="B20" s="45" t="s">
        <v>23</v>
      </c>
      <c r="C20" s="40">
        <f t="shared" si="2"/>
        <v>0</v>
      </c>
      <c r="D20" s="41">
        <f t="shared" si="3"/>
        <v>0</v>
      </c>
      <c r="E20" s="42">
        <v>0</v>
      </c>
      <c r="F20" s="42">
        <v>0</v>
      </c>
      <c r="G20" s="42">
        <v>0</v>
      </c>
      <c r="H20" s="43">
        <f t="shared" si="4"/>
        <v>0</v>
      </c>
      <c r="I20" s="42">
        <v>0</v>
      </c>
      <c r="J20" s="42">
        <v>0</v>
      </c>
      <c r="K20" s="42">
        <v>0</v>
      </c>
    </row>
    <row r="21" spans="1:11" ht="30">
      <c r="A21" s="50" t="s">
        <v>35</v>
      </c>
      <c r="B21" s="45" t="s">
        <v>36</v>
      </c>
      <c r="C21" s="40">
        <f t="shared" si="2"/>
        <v>122271</v>
      </c>
      <c r="D21" s="41">
        <f t="shared" si="3"/>
        <v>122271</v>
      </c>
      <c r="E21" s="42">
        <v>122271</v>
      </c>
      <c r="F21" s="42">
        <v>0</v>
      </c>
      <c r="G21" s="42">
        <v>0</v>
      </c>
      <c r="H21" s="43">
        <f t="shared" si="4"/>
        <v>0</v>
      </c>
      <c r="I21" s="42">
        <v>0</v>
      </c>
      <c r="J21" s="42">
        <v>0</v>
      </c>
      <c r="K21" s="42">
        <v>0</v>
      </c>
    </row>
    <row r="22" spans="1:11" ht="18">
      <c r="A22" s="44" t="s">
        <v>37</v>
      </c>
      <c r="B22" s="45" t="s">
        <v>38</v>
      </c>
      <c r="C22" s="40">
        <f t="shared" si="2"/>
        <v>15877</v>
      </c>
      <c r="D22" s="41">
        <f t="shared" si="3"/>
        <v>15877</v>
      </c>
      <c r="E22" s="42">
        <v>15877</v>
      </c>
      <c r="F22" s="42">
        <v>0</v>
      </c>
      <c r="G22" s="42">
        <v>0</v>
      </c>
      <c r="H22" s="43">
        <v>0</v>
      </c>
      <c r="I22" s="42">
        <v>0</v>
      </c>
      <c r="J22" s="42">
        <v>0</v>
      </c>
      <c r="K22" s="42">
        <v>0</v>
      </c>
    </row>
    <row r="23" spans="1:11" ht="30">
      <c r="A23" s="44" t="s">
        <v>39</v>
      </c>
      <c r="B23" s="45" t="s">
        <v>40</v>
      </c>
      <c r="C23" s="40">
        <f t="shared" si="2"/>
        <v>48992</v>
      </c>
      <c r="D23" s="41">
        <f t="shared" si="3"/>
        <v>0</v>
      </c>
      <c r="E23" s="42">
        <v>0</v>
      </c>
      <c r="F23" s="42">
        <v>0</v>
      </c>
      <c r="G23" s="42">
        <v>0</v>
      </c>
      <c r="H23" s="43">
        <f>I23+J23+K23</f>
        <v>48992</v>
      </c>
      <c r="I23" s="42">
        <v>0</v>
      </c>
      <c r="J23" s="42">
        <v>0</v>
      </c>
      <c r="K23" s="42">
        <v>48992</v>
      </c>
    </row>
    <row r="24" spans="1:11" ht="18">
      <c r="A24" s="21"/>
      <c r="B24" s="45"/>
      <c r="C24" s="40"/>
      <c r="D24" s="41"/>
      <c r="E24" s="35"/>
      <c r="F24" s="35"/>
      <c r="G24" s="35"/>
      <c r="H24" s="43"/>
      <c r="I24" s="47"/>
      <c r="J24" s="47"/>
      <c r="K24" s="47"/>
    </row>
    <row r="25" spans="1:11" s="22" customFormat="1" ht="18">
      <c r="A25" s="37" t="s">
        <v>41</v>
      </c>
      <c r="B25" s="51" t="s">
        <v>42</v>
      </c>
      <c r="C25" s="35">
        <f>D25+H25</f>
        <v>125823</v>
      </c>
      <c r="D25" s="36">
        <f aca="true" t="shared" si="5" ref="D25:K25">SUM(D26:D32)</f>
        <v>125823</v>
      </c>
      <c r="E25" s="35">
        <f t="shared" si="5"/>
        <v>103023</v>
      </c>
      <c r="F25" s="35">
        <f t="shared" si="5"/>
        <v>22800</v>
      </c>
      <c r="G25" s="35">
        <f t="shared" si="5"/>
        <v>0</v>
      </c>
      <c r="H25" s="36">
        <f t="shared" si="5"/>
        <v>0</v>
      </c>
      <c r="I25" s="35">
        <f t="shared" si="5"/>
        <v>0</v>
      </c>
      <c r="J25" s="35">
        <f t="shared" si="5"/>
        <v>0</v>
      </c>
      <c r="K25" s="35">
        <f t="shared" si="5"/>
        <v>0</v>
      </c>
    </row>
    <row r="26" spans="1:11" s="22" customFormat="1" ht="30">
      <c r="A26" s="44" t="s">
        <v>43</v>
      </c>
      <c r="B26" s="52" t="s">
        <v>44</v>
      </c>
      <c r="C26" s="40"/>
      <c r="D26" s="41"/>
      <c r="E26" s="53"/>
      <c r="F26" s="53"/>
      <c r="G26" s="53"/>
      <c r="H26" s="43"/>
      <c r="I26" s="42"/>
      <c r="J26" s="42"/>
      <c r="K26" s="42"/>
    </row>
    <row r="27" spans="1:11" s="22" customFormat="1" ht="18">
      <c r="A27" s="21"/>
      <c r="B27" s="45" t="s">
        <v>15</v>
      </c>
      <c r="C27" s="40"/>
      <c r="D27" s="41"/>
      <c r="E27" s="53"/>
      <c r="F27" s="53"/>
      <c r="G27" s="53"/>
      <c r="H27" s="43"/>
      <c r="I27" s="42"/>
      <c r="J27" s="42"/>
      <c r="K27" s="42"/>
    </row>
    <row r="28" spans="1:11" s="22" customFormat="1" ht="70.5" customHeight="1">
      <c r="A28" s="21"/>
      <c r="B28" s="54" t="s">
        <v>45</v>
      </c>
      <c r="C28" s="40">
        <f>D28+H28</f>
        <v>60200</v>
      </c>
      <c r="D28" s="41">
        <f>E28+F28+G28</f>
        <v>60200</v>
      </c>
      <c r="E28" s="42">
        <v>57900</v>
      </c>
      <c r="F28" s="42">
        <v>2300</v>
      </c>
      <c r="G28" s="42">
        <v>0</v>
      </c>
      <c r="H28" s="43">
        <f>I28+J28+K28</f>
        <v>0</v>
      </c>
      <c r="I28" s="42">
        <v>0</v>
      </c>
      <c r="J28" s="42">
        <v>0</v>
      </c>
      <c r="K28" s="42">
        <v>0</v>
      </c>
    </row>
    <row r="29" spans="1:11" s="22" customFormat="1" ht="69" customHeight="1">
      <c r="A29" s="21"/>
      <c r="B29" s="54" t="s">
        <v>46</v>
      </c>
      <c r="C29" s="40">
        <f>D29+H29</f>
        <v>21320</v>
      </c>
      <c r="D29" s="41">
        <f>E29+F29+G29</f>
        <v>21320</v>
      </c>
      <c r="E29" s="42">
        <v>820</v>
      </c>
      <c r="F29" s="42">
        <v>20500</v>
      </c>
      <c r="G29" s="42">
        <v>0</v>
      </c>
      <c r="H29" s="43">
        <f>I29+J29+K29</f>
        <v>0</v>
      </c>
      <c r="I29" s="42">
        <v>0</v>
      </c>
      <c r="J29" s="42">
        <v>0</v>
      </c>
      <c r="K29" s="42">
        <v>0</v>
      </c>
    </row>
    <row r="30" spans="1:11" s="22" customFormat="1" ht="42.75" customHeight="1">
      <c r="A30" s="44" t="s">
        <v>47</v>
      </c>
      <c r="B30" s="45" t="s">
        <v>48</v>
      </c>
      <c r="C30" s="40">
        <f>D30+H30</f>
        <v>1500</v>
      </c>
      <c r="D30" s="41">
        <f>E30+F30+G30</f>
        <v>1500</v>
      </c>
      <c r="E30" s="42">
        <v>1500</v>
      </c>
      <c r="F30" s="42">
        <v>0</v>
      </c>
      <c r="G30" s="42">
        <v>0</v>
      </c>
      <c r="H30" s="43">
        <f>I30+J30+K30</f>
        <v>0</v>
      </c>
      <c r="I30" s="42">
        <v>0</v>
      </c>
      <c r="J30" s="42">
        <v>0</v>
      </c>
      <c r="K30" s="42">
        <v>0</v>
      </c>
    </row>
    <row r="31" spans="1:11" s="22" customFormat="1" ht="36.75" customHeight="1">
      <c r="A31" s="44" t="s">
        <v>49</v>
      </c>
      <c r="B31" s="55" t="s">
        <v>50</v>
      </c>
      <c r="C31" s="40">
        <f>D31+H31</f>
        <v>20000</v>
      </c>
      <c r="D31" s="41">
        <f>E31+F31+G31</f>
        <v>20000</v>
      </c>
      <c r="E31" s="42">
        <v>20000</v>
      </c>
      <c r="F31" s="42">
        <v>0</v>
      </c>
      <c r="G31" s="42">
        <v>0</v>
      </c>
      <c r="H31" s="43">
        <f>I31+J31+K31</f>
        <v>0</v>
      </c>
      <c r="I31" s="42">
        <v>0</v>
      </c>
      <c r="J31" s="42">
        <v>0</v>
      </c>
      <c r="K31" s="42">
        <v>0</v>
      </c>
    </row>
    <row r="32" spans="1:11" s="57" customFormat="1" ht="45" customHeight="1">
      <c r="A32" s="56" t="s">
        <v>51</v>
      </c>
      <c r="B32" s="55" t="s">
        <v>52</v>
      </c>
      <c r="C32" s="40">
        <f>D32+H32</f>
        <v>22803</v>
      </c>
      <c r="D32" s="41">
        <f>E32+F32+G32</f>
        <v>22803</v>
      </c>
      <c r="E32" s="42">
        <v>22803</v>
      </c>
      <c r="F32" s="42">
        <v>0</v>
      </c>
      <c r="G32" s="42">
        <v>0</v>
      </c>
      <c r="H32" s="43">
        <f>I32+J32+K32</f>
        <v>0</v>
      </c>
      <c r="I32" s="42">
        <v>0</v>
      </c>
      <c r="J32" s="42">
        <v>0</v>
      </c>
      <c r="K32" s="42">
        <v>0</v>
      </c>
    </row>
    <row r="33" spans="1:11" ht="18">
      <c r="A33" s="37" t="s">
        <v>53</v>
      </c>
      <c r="B33" s="58" t="s">
        <v>54</v>
      </c>
      <c r="C33" s="40"/>
      <c r="D33" s="41"/>
      <c r="E33" s="35"/>
      <c r="F33" s="35"/>
      <c r="G33" s="35"/>
      <c r="H33" s="43"/>
      <c r="I33" s="42"/>
      <c r="J33" s="47"/>
      <c r="K33" s="47"/>
    </row>
    <row r="34" spans="1:11" ht="18">
      <c r="A34" s="44" t="s">
        <v>55</v>
      </c>
      <c r="B34" s="46" t="s">
        <v>56</v>
      </c>
      <c r="C34" s="40">
        <f>D34+H34</f>
        <v>180000</v>
      </c>
      <c r="D34" s="41">
        <f>E34+F34+G34</f>
        <v>180000</v>
      </c>
      <c r="E34" s="53">
        <v>180000</v>
      </c>
      <c r="F34" s="53">
        <v>0</v>
      </c>
      <c r="G34" s="53">
        <v>0</v>
      </c>
      <c r="H34" s="43">
        <f>I34+J34+K34</f>
        <v>0</v>
      </c>
      <c r="I34" s="42">
        <v>0</v>
      </c>
      <c r="J34" s="42">
        <v>0</v>
      </c>
      <c r="K34" s="42">
        <v>0</v>
      </c>
    </row>
    <row r="35" spans="1:11" ht="18">
      <c r="A35" s="21"/>
      <c r="B35" s="46"/>
      <c r="C35" s="40"/>
      <c r="D35" s="41"/>
      <c r="E35" s="35"/>
      <c r="F35" s="35"/>
      <c r="G35" s="35"/>
      <c r="H35" s="43"/>
      <c r="I35" s="42"/>
      <c r="J35" s="47"/>
      <c r="K35" s="47"/>
    </row>
    <row r="36" spans="1:11" s="32" customFormat="1" ht="18">
      <c r="A36" s="27">
        <v>3</v>
      </c>
      <c r="B36" s="59" t="s">
        <v>57</v>
      </c>
      <c r="C36" s="35" t="e">
        <f>#REF!+C14</f>
        <v>#REF!</v>
      </c>
      <c r="D36" s="36" t="e">
        <f>#REF!+D14</f>
        <v>#REF!</v>
      </c>
      <c r="E36" s="35" t="e">
        <f>#REF!+E14</f>
        <v>#REF!</v>
      </c>
      <c r="F36" s="35" t="e">
        <f>#REF!+F14</f>
        <v>#REF!</v>
      </c>
      <c r="G36" s="35" t="e">
        <f>#REF!+G14</f>
        <v>#REF!</v>
      </c>
      <c r="H36" s="36" t="e">
        <f>#REF!+H14</f>
        <v>#REF!</v>
      </c>
      <c r="I36" s="35" t="e">
        <f>#REF!+I14</f>
        <v>#REF!</v>
      </c>
      <c r="J36" s="35" t="e">
        <f>#REF!+J14</f>
        <v>#REF!</v>
      </c>
      <c r="K36" s="35" t="e">
        <f>#REF!+K14</f>
        <v>#REF!</v>
      </c>
    </row>
    <row r="37" spans="1:11" s="32" customFormat="1" ht="18">
      <c r="A37" s="27"/>
      <c r="B37" s="59"/>
      <c r="C37" s="35"/>
      <c r="D37" s="36"/>
      <c r="E37" s="35"/>
      <c r="F37" s="35"/>
      <c r="G37" s="35"/>
      <c r="H37" s="36"/>
      <c r="I37" s="35"/>
      <c r="J37" s="35"/>
      <c r="K37" s="35"/>
    </row>
    <row r="38" spans="1:11" s="32" customFormat="1" ht="18" hidden="1">
      <c r="A38" s="27">
        <v>4</v>
      </c>
      <c r="B38" s="59" t="s">
        <v>58</v>
      </c>
      <c r="C38" s="35" t="e">
        <f>D38+H38</f>
        <v>#REF!</v>
      </c>
      <c r="D38" s="36" t="e">
        <f>E38+G38</f>
        <v>#REF!</v>
      </c>
      <c r="E38" s="53" t="e">
        <f>E36*0.18</f>
        <v>#REF!</v>
      </c>
      <c r="F38" s="53">
        <v>0</v>
      </c>
      <c r="G38" s="53">
        <v>0</v>
      </c>
      <c r="H38" s="60">
        <v>0</v>
      </c>
      <c r="I38" s="53">
        <v>0</v>
      </c>
      <c r="J38" s="53">
        <v>0</v>
      </c>
      <c r="K38" s="53">
        <v>0</v>
      </c>
    </row>
    <row r="39" spans="1:11" s="32" customFormat="1" ht="18" hidden="1">
      <c r="A39" s="27"/>
      <c r="B39" s="59"/>
      <c r="C39" s="35"/>
      <c r="D39" s="36"/>
      <c r="E39" s="35"/>
      <c r="F39" s="35"/>
      <c r="G39" s="35"/>
      <c r="H39" s="36"/>
      <c r="I39" s="35"/>
      <c r="J39" s="35"/>
      <c r="K39" s="35"/>
    </row>
    <row r="40" spans="1:11" s="63" customFormat="1" ht="18" hidden="1">
      <c r="A40" s="61">
        <v>5</v>
      </c>
      <c r="B40" s="62" t="s">
        <v>59</v>
      </c>
      <c r="C40" s="36" t="e">
        <f aca="true" t="shared" si="6" ref="C40:K40">C36+C38</f>
        <v>#REF!</v>
      </c>
      <c r="D40" s="36" t="e">
        <f t="shared" si="6"/>
        <v>#REF!</v>
      </c>
      <c r="E40" s="60" t="e">
        <f t="shared" si="6"/>
        <v>#REF!</v>
      </c>
      <c r="F40" s="60" t="e">
        <f t="shared" si="6"/>
        <v>#REF!</v>
      </c>
      <c r="G40" s="60" t="e">
        <f t="shared" si="6"/>
        <v>#REF!</v>
      </c>
      <c r="H40" s="36" t="e">
        <f t="shared" si="6"/>
        <v>#REF!</v>
      </c>
      <c r="I40" s="60" t="e">
        <f t="shared" si="6"/>
        <v>#REF!</v>
      </c>
      <c r="J40" s="60" t="e">
        <f t="shared" si="6"/>
        <v>#REF!</v>
      </c>
      <c r="K40" s="60" t="e">
        <f t="shared" si="6"/>
        <v>#REF!</v>
      </c>
    </row>
    <row r="41" spans="1:11" s="32" customFormat="1" ht="15.75" hidden="1">
      <c r="A41" s="27"/>
      <c r="B41" s="59"/>
      <c r="C41" s="35"/>
      <c r="D41" s="35"/>
      <c r="E41" s="35"/>
      <c r="F41" s="35"/>
      <c r="G41" s="35"/>
      <c r="H41" s="35"/>
      <c r="I41" s="35"/>
      <c r="J41" s="35"/>
      <c r="K41" s="35"/>
    </row>
    <row r="42" spans="1:11" s="65" customFormat="1" ht="15" hidden="1">
      <c r="A42" s="39">
        <v>6</v>
      </c>
      <c r="B42" s="64" t="s">
        <v>60</v>
      </c>
      <c r="C42" s="53"/>
      <c r="D42" s="53" t="e">
        <f>E42+F42+G41:G42</f>
        <v>#REF!</v>
      </c>
      <c r="E42" s="53" t="e">
        <f>#REF!</f>
        <v>#REF!</v>
      </c>
      <c r="F42" s="53" t="e">
        <f>#REF!</f>
        <v>#REF!</v>
      </c>
      <c r="G42" s="53" t="e">
        <f>#REF!</f>
        <v>#REF!</v>
      </c>
      <c r="H42" s="53">
        <v>0</v>
      </c>
      <c r="I42" s="53">
        <v>0</v>
      </c>
      <c r="J42" s="53">
        <v>0</v>
      </c>
      <c r="K42" s="53">
        <v>0</v>
      </c>
    </row>
    <row r="43" spans="1:11" s="65" customFormat="1" ht="15" hidden="1">
      <c r="A43" s="39"/>
      <c r="B43" s="64"/>
      <c r="C43" s="53"/>
      <c r="D43" s="53"/>
      <c r="E43" s="53"/>
      <c r="F43" s="53"/>
      <c r="G43" s="53"/>
      <c r="H43" s="53"/>
      <c r="I43" s="53"/>
      <c r="J43" s="53"/>
      <c r="K43" s="53"/>
    </row>
    <row r="44" spans="1:11" s="65" customFormat="1" ht="15" hidden="1">
      <c r="A44" s="39">
        <v>7</v>
      </c>
      <c r="B44" s="64" t="s">
        <v>61</v>
      </c>
      <c r="C44" s="53"/>
      <c r="D44" s="53"/>
      <c r="E44" s="53"/>
      <c r="F44" s="53"/>
      <c r="G44" s="53"/>
      <c r="H44" s="53" t="e">
        <f>J44+K44</f>
        <v>#REF!</v>
      </c>
      <c r="I44" s="53">
        <v>0</v>
      </c>
      <c r="J44" s="53" t="e">
        <f>'[2]надбавка к тарифу'!D10</f>
        <v>#REF!</v>
      </c>
      <c r="K44" s="53" t="e">
        <f>'[2]надбавка к тарифу'!F10</f>
        <v>#REF!</v>
      </c>
    </row>
    <row r="45" spans="1:11" s="32" customFormat="1" ht="15.75" hidden="1">
      <c r="A45" s="27"/>
      <c r="B45" s="59"/>
      <c r="C45" s="35"/>
      <c r="D45" s="35"/>
      <c r="E45" s="35"/>
      <c r="F45" s="35"/>
      <c r="G45" s="35"/>
      <c r="H45" s="35"/>
      <c r="I45" s="35"/>
      <c r="J45" s="35"/>
      <c r="K45" s="35"/>
    </row>
    <row r="46" spans="1:11" s="32" customFormat="1" ht="18" hidden="1">
      <c r="A46" s="27">
        <v>8</v>
      </c>
      <c r="B46" s="62" t="s">
        <v>62</v>
      </c>
      <c r="C46" s="66"/>
      <c r="D46" s="67" t="e">
        <f>D40/D42</f>
        <v>#REF!</v>
      </c>
      <c r="E46" s="66"/>
      <c r="F46" s="35"/>
      <c r="G46" s="35"/>
      <c r="H46" s="35"/>
      <c r="I46" s="35"/>
      <c r="J46" s="35"/>
      <c r="K46" s="35"/>
    </row>
    <row r="47" spans="1:11" s="32" customFormat="1" ht="15.75" hidden="1">
      <c r="A47" s="27"/>
      <c r="B47" s="59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18" hidden="1">
      <c r="A48" s="62">
        <v>9</v>
      </c>
      <c r="B48" s="62" t="s">
        <v>63</v>
      </c>
      <c r="C48" s="40"/>
      <c r="D48" s="40"/>
      <c r="E48" s="35"/>
      <c r="F48" s="35"/>
      <c r="G48" s="35"/>
      <c r="H48" s="66" t="e">
        <f>H40/H44</f>
        <v>#REF!</v>
      </c>
      <c r="I48" s="66"/>
      <c r="J48" s="66" t="e">
        <f>J40/J44</f>
        <v>#REF!</v>
      </c>
      <c r="K48" s="66" t="e">
        <f>K40/K44</f>
        <v>#REF!</v>
      </c>
    </row>
    <row r="49" spans="1:4" s="57" customFormat="1" ht="15.75">
      <c r="A49" s="68"/>
      <c r="B49" s="69"/>
      <c r="C49" s="70"/>
      <c r="D49" s="71"/>
    </row>
    <row r="50" spans="1:7" s="57" customFormat="1" ht="15.75">
      <c r="A50" s="68"/>
      <c r="B50" s="69"/>
      <c r="C50" s="70"/>
      <c r="D50" s="72"/>
      <c r="G50" s="73"/>
    </row>
    <row r="51" spans="2:5" s="57" customFormat="1" ht="47.25" customHeight="1">
      <c r="B51" s="74" t="s">
        <v>64</v>
      </c>
      <c r="C51" s="343" t="s">
        <v>65</v>
      </c>
      <c r="D51" s="343"/>
      <c r="E51" s="343"/>
    </row>
    <row r="52" spans="1:4" s="57" customFormat="1" ht="15.75">
      <c r="A52" s="75"/>
      <c r="B52" s="74"/>
      <c r="C52" s="74"/>
      <c r="D52" s="71"/>
    </row>
    <row r="53" spans="1:6" s="57" customFormat="1" ht="31.5" customHeight="1">
      <c r="A53" s="75"/>
      <c r="B53" s="76" t="s">
        <v>66</v>
      </c>
      <c r="C53" s="341" t="s">
        <v>67</v>
      </c>
      <c r="D53" s="341"/>
      <c r="E53" s="341" t="s">
        <v>68</v>
      </c>
      <c r="F53" s="341"/>
    </row>
    <row r="54" spans="3:5" s="57" customFormat="1" ht="15.75">
      <c r="C54" s="76"/>
      <c r="E54" s="76"/>
    </row>
    <row r="55" spans="1:5" s="57" customFormat="1" ht="22.5" customHeight="1">
      <c r="A55" s="75" t="s">
        <v>69</v>
      </c>
      <c r="C55" s="76"/>
      <c r="E55" s="76"/>
    </row>
    <row r="56" spans="1:6" s="57" customFormat="1" ht="22.5" customHeight="1" thickBot="1">
      <c r="A56" s="75" t="s">
        <v>70</v>
      </c>
      <c r="B56" s="77" t="s">
        <v>71</v>
      </c>
      <c r="C56" s="78"/>
      <c r="D56" s="79"/>
      <c r="E56" s="78"/>
      <c r="F56" s="79"/>
    </row>
    <row r="57" spans="2:6" s="57" customFormat="1" ht="31.5" customHeight="1">
      <c r="B57" s="80" t="s">
        <v>72</v>
      </c>
      <c r="C57" s="341" t="s">
        <v>73</v>
      </c>
      <c r="D57" s="341"/>
      <c r="E57" s="341" t="s">
        <v>74</v>
      </c>
      <c r="F57" s="341"/>
    </row>
    <row r="58" spans="2:5" s="57" customFormat="1" ht="15.75">
      <c r="B58" s="74" t="s">
        <v>76</v>
      </c>
      <c r="C58" s="76" t="s">
        <v>75</v>
      </c>
      <c r="E58" s="76" t="s">
        <v>75</v>
      </c>
    </row>
    <row r="59" spans="1:4" s="57" customFormat="1" ht="24" customHeight="1">
      <c r="A59" s="81"/>
      <c r="C59" s="70"/>
      <c r="D59" s="71"/>
    </row>
    <row r="60" spans="1:4" s="57" customFormat="1" ht="32.25" customHeight="1">
      <c r="A60" s="81"/>
      <c r="C60" s="70"/>
      <c r="D60" s="71"/>
    </row>
    <row r="61" spans="1:4" s="57" customFormat="1" ht="15.75">
      <c r="A61" s="68"/>
      <c r="C61" s="70"/>
      <c r="D61" s="71"/>
    </row>
    <row r="62" spans="1:4" s="57" customFormat="1" ht="15.75">
      <c r="A62" s="68"/>
      <c r="C62" s="70"/>
      <c r="D62" s="71"/>
    </row>
    <row r="63" spans="1:4" s="57" customFormat="1" ht="15.75">
      <c r="A63" s="68"/>
      <c r="C63" s="70"/>
      <c r="D63" s="71"/>
    </row>
    <row r="64" spans="1:4" s="57" customFormat="1" ht="15.75">
      <c r="A64" s="68"/>
      <c r="C64" s="70"/>
      <c r="D64" s="71"/>
    </row>
    <row r="65" spans="1:4" s="57" customFormat="1" ht="15.75">
      <c r="A65" s="68"/>
      <c r="C65" s="70"/>
      <c r="D65" s="71"/>
    </row>
    <row r="66" spans="1:4" s="57" customFormat="1" ht="15.75">
      <c r="A66" s="68"/>
      <c r="C66" s="70"/>
      <c r="D66" s="71"/>
    </row>
    <row r="67" spans="1:4" s="57" customFormat="1" ht="15.75">
      <c r="A67" s="68"/>
      <c r="C67" s="70"/>
      <c r="D67" s="71"/>
    </row>
    <row r="68" spans="1:4" s="57" customFormat="1" ht="15.75">
      <c r="A68" s="68"/>
      <c r="C68" s="70"/>
      <c r="D68" s="71"/>
    </row>
    <row r="69" spans="1:4" s="57" customFormat="1" ht="15.75">
      <c r="A69" s="68"/>
      <c r="C69" s="70"/>
      <c r="D69" s="71"/>
    </row>
    <row r="70" spans="1:4" s="57" customFormat="1" ht="15.75">
      <c r="A70" s="68"/>
      <c r="C70" s="70"/>
      <c r="D70" s="71"/>
    </row>
    <row r="71" spans="1:4" s="57" customFormat="1" ht="15.75">
      <c r="A71" s="68"/>
      <c r="C71" s="70"/>
      <c r="D71" s="71"/>
    </row>
    <row r="72" spans="1:4" s="57" customFormat="1" ht="15.75">
      <c r="A72" s="68"/>
      <c r="C72" s="70"/>
      <c r="D72" s="71"/>
    </row>
    <row r="73" spans="1:4" s="57" customFormat="1" ht="15.75">
      <c r="A73" s="68"/>
      <c r="C73" s="70"/>
      <c r="D73" s="71"/>
    </row>
    <row r="74" spans="1:4" s="57" customFormat="1" ht="15.75">
      <c r="A74" s="68"/>
      <c r="C74" s="70"/>
      <c r="D74" s="71"/>
    </row>
    <row r="75" spans="1:4" s="57" customFormat="1" ht="15.75">
      <c r="A75" s="68"/>
      <c r="C75" s="70"/>
      <c r="D75" s="71"/>
    </row>
    <row r="76" spans="1:4" s="57" customFormat="1" ht="15.75">
      <c r="A76" s="68"/>
      <c r="C76" s="70"/>
      <c r="D76" s="71"/>
    </row>
    <row r="77" spans="1:4" s="57" customFormat="1" ht="15.75">
      <c r="A77" s="68"/>
      <c r="C77" s="70"/>
      <c r="D77" s="71"/>
    </row>
    <row r="78" spans="1:4" s="57" customFormat="1" ht="15.75">
      <c r="A78" s="68"/>
      <c r="C78" s="70"/>
      <c r="D78" s="71"/>
    </row>
    <row r="79" spans="1:4" s="57" customFormat="1" ht="15.75">
      <c r="A79" s="68"/>
      <c r="C79" s="70"/>
      <c r="D79" s="71"/>
    </row>
    <row r="80" spans="1:4" s="57" customFormat="1" ht="15.75">
      <c r="A80" s="68"/>
      <c r="C80" s="70"/>
      <c r="D80" s="71"/>
    </row>
    <row r="81" spans="1:4" s="57" customFormat="1" ht="15.75">
      <c r="A81" s="68"/>
      <c r="C81" s="70"/>
      <c r="D81" s="71"/>
    </row>
    <row r="82" spans="1:4" s="57" customFormat="1" ht="15.75">
      <c r="A82" s="68"/>
      <c r="C82" s="70"/>
      <c r="D82" s="71"/>
    </row>
    <row r="83" spans="1:4" s="57" customFormat="1" ht="15.75">
      <c r="A83" s="68"/>
      <c r="C83" s="70"/>
      <c r="D83" s="71"/>
    </row>
    <row r="84" spans="1:4" s="57" customFormat="1" ht="15.75">
      <c r="A84" s="68"/>
      <c r="C84" s="70"/>
      <c r="D84" s="71"/>
    </row>
    <row r="85" spans="1:4" s="57" customFormat="1" ht="15.75">
      <c r="A85" s="68"/>
      <c r="C85" s="70"/>
      <c r="D85" s="71"/>
    </row>
    <row r="86" spans="1:4" s="57" customFormat="1" ht="15.75">
      <c r="A86" s="68"/>
      <c r="C86" s="70"/>
      <c r="D86" s="71"/>
    </row>
    <row r="87" spans="1:4" s="57" customFormat="1" ht="15.75">
      <c r="A87" s="68"/>
      <c r="C87" s="70"/>
      <c r="D87" s="71"/>
    </row>
    <row r="88" spans="1:4" s="57" customFormat="1" ht="15.75">
      <c r="A88" s="68"/>
      <c r="C88" s="70"/>
      <c r="D88" s="71"/>
    </row>
    <row r="89" spans="1:4" s="57" customFormat="1" ht="15.75">
      <c r="A89" s="68"/>
      <c r="C89" s="70"/>
      <c r="D89" s="71"/>
    </row>
    <row r="90" spans="1:4" s="57" customFormat="1" ht="15.75">
      <c r="A90" s="68"/>
      <c r="C90" s="70"/>
      <c r="D90" s="71"/>
    </row>
    <row r="91" spans="1:4" s="57" customFormat="1" ht="15.75">
      <c r="A91" s="68"/>
      <c r="C91" s="70"/>
      <c r="D91" s="71"/>
    </row>
    <row r="92" spans="1:4" s="57" customFormat="1" ht="15.75">
      <c r="A92" s="68"/>
      <c r="C92" s="70"/>
      <c r="D92" s="71"/>
    </row>
    <row r="93" spans="1:4" s="57" customFormat="1" ht="15.75">
      <c r="A93" s="68"/>
      <c r="C93" s="70"/>
      <c r="D93" s="71"/>
    </row>
    <row r="94" spans="1:4" s="57" customFormat="1" ht="15.75">
      <c r="A94" s="68"/>
      <c r="C94" s="70"/>
      <c r="D94" s="71"/>
    </row>
    <row r="95" spans="1:4" s="57" customFormat="1" ht="15.75">
      <c r="A95" s="68"/>
      <c r="C95" s="70"/>
      <c r="D95" s="71"/>
    </row>
    <row r="96" spans="1:4" s="57" customFormat="1" ht="15.75">
      <c r="A96" s="68"/>
      <c r="C96" s="70"/>
      <c r="D96" s="71"/>
    </row>
    <row r="97" spans="1:4" s="57" customFormat="1" ht="15.75">
      <c r="A97" s="68"/>
      <c r="C97" s="70"/>
      <c r="D97" s="71"/>
    </row>
    <row r="98" spans="1:4" s="57" customFormat="1" ht="15.75">
      <c r="A98" s="68"/>
      <c r="C98" s="70"/>
      <c r="D98" s="71"/>
    </row>
    <row r="99" spans="1:4" s="57" customFormat="1" ht="15.75">
      <c r="A99" s="68"/>
      <c r="C99" s="70"/>
      <c r="D99" s="71"/>
    </row>
    <row r="100" spans="1:4" s="57" customFormat="1" ht="15.75">
      <c r="A100" s="68"/>
      <c r="C100" s="70"/>
      <c r="D100" s="71"/>
    </row>
    <row r="101" spans="1:4" s="57" customFormat="1" ht="15.75">
      <c r="A101" s="68"/>
      <c r="C101" s="70"/>
      <c r="D101" s="71"/>
    </row>
    <row r="102" spans="1:4" s="57" customFormat="1" ht="15.75">
      <c r="A102" s="68"/>
      <c r="C102" s="70"/>
      <c r="D102" s="71"/>
    </row>
    <row r="103" spans="1:4" s="57" customFormat="1" ht="15.75">
      <c r="A103" s="68"/>
      <c r="C103" s="70"/>
      <c r="D103" s="71"/>
    </row>
    <row r="104" spans="1:4" s="57" customFormat="1" ht="15.75">
      <c r="A104" s="68"/>
      <c r="C104" s="70"/>
      <c r="D104" s="71"/>
    </row>
    <row r="105" spans="1:4" s="57" customFormat="1" ht="15.75">
      <c r="A105" s="68"/>
      <c r="C105" s="70"/>
      <c r="D105" s="71"/>
    </row>
    <row r="106" spans="1:4" s="57" customFormat="1" ht="15.75">
      <c r="A106" s="68"/>
      <c r="C106" s="70"/>
      <c r="D106" s="71"/>
    </row>
    <row r="107" spans="1:4" s="57" customFormat="1" ht="15.75">
      <c r="A107" s="68"/>
      <c r="C107" s="70"/>
      <c r="D107" s="71"/>
    </row>
    <row r="108" spans="1:4" s="57" customFormat="1" ht="15.75">
      <c r="A108" s="68"/>
      <c r="C108" s="70"/>
      <c r="D108" s="71"/>
    </row>
    <row r="109" spans="1:4" s="57" customFormat="1" ht="15.75">
      <c r="A109" s="68"/>
      <c r="C109" s="70"/>
      <c r="D109" s="71"/>
    </row>
    <row r="110" spans="1:4" s="57" customFormat="1" ht="15.75">
      <c r="A110" s="68"/>
      <c r="C110" s="70"/>
      <c r="D110" s="71"/>
    </row>
    <row r="111" spans="1:4" s="57" customFormat="1" ht="15.75">
      <c r="A111" s="68"/>
      <c r="C111" s="70"/>
      <c r="D111" s="71"/>
    </row>
    <row r="112" spans="1:4" s="57" customFormat="1" ht="15.75">
      <c r="A112" s="68"/>
      <c r="C112" s="70"/>
      <c r="D112" s="71"/>
    </row>
    <row r="113" spans="1:4" s="57" customFormat="1" ht="15.75">
      <c r="A113" s="68"/>
      <c r="C113" s="70"/>
      <c r="D113" s="71"/>
    </row>
    <row r="114" spans="1:4" s="57" customFormat="1" ht="15.75">
      <c r="A114" s="68"/>
      <c r="C114" s="70"/>
      <c r="D114" s="71"/>
    </row>
    <row r="115" spans="1:4" s="57" customFormat="1" ht="15.75">
      <c r="A115" s="68"/>
      <c r="C115" s="70"/>
      <c r="D115" s="71"/>
    </row>
    <row r="116" spans="1:4" s="57" customFormat="1" ht="15.75">
      <c r="A116" s="68"/>
      <c r="C116" s="70"/>
      <c r="D116" s="71"/>
    </row>
    <row r="117" spans="1:4" s="57" customFormat="1" ht="15.75">
      <c r="A117" s="68"/>
      <c r="C117" s="70"/>
      <c r="D117" s="71"/>
    </row>
    <row r="118" spans="1:4" s="57" customFormat="1" ht="15.75">
      <c r="A118" s="68"/>
      <c r="C118" s="70"/>
      <c r="D118" s="71"/>
    </row>
    <row r="119" spans="1:4" s="57" customFormat="1" ht="15.75">
      <c r="A119" s="68"/>
      <c r="C119" s="70"/>
      <c r="D119" s="71"/>
    </row>
    <row r="120" spans="1:4" s="57" customFormat="1" ht="15.75">
      <c r="A120" s="68"/>
      <c r="C120" s="70"/>
      <c r="D120" s="71"/>
    </row>
    <row r="121" spans="1:4" s="57" customFormat="1" ht="15.75">
      <c r="A121" s="68"/>
      <c r="C121" s="70"/>
      <c r="D121" s="71"/>
    </row>
    <row r="122" spans="1:4" s="57" customFormat="1" ht="15.75">
      <c r="A122" s="68"/>
      <c r="C122" s="70"/>
      <c r="D122" s="71"/>
    </row>
    <row r="123" spans="1:4" s="57" customFormat="1" ht="15.75">
      <c r="A123" s="68"/>
      <c r="C123" s="70"/>
      <c r="D123" s="71"/>
    </row>
    <row r="124" spans="1:4" s="57" customFormat="1" ht="15.75">
      <c r="A124" s="68"/>
      <c r="C124" s="70"/>
      <c r="D124" s="71"/>
    </row>
    <row r="125" spans="1:4" s="57" customFormat="1" ht="15.75">
      <c r="A125" s="68"/>
      <c r="C125" s="70"/>
      <c r="D125" s="71"/>
    </row>
    <row r="126" spans="1:4" s="57" customFormat="1" ht="15.75">
      <c r="A126" s="68"/>
      <c r="C126" s="70"/>
      <c r="D126" s="71"/>
    </row>
    <row r="127" spans="1:4" s="57" customFormat="1" ht="15.75">
      <c r="A127" s="68"/>
      <c r="C127" s="70"/>
      <c r="D127" s="71"/>
    </row>
    <row r="128" spans="1:4" s="57" customFormat="1" ht="15.75">
      <c r="A128" s="68"/>
      <c r="C128" s="70"/>
      <c r="D128" s="71"/>
    </row>
    <row r="129" spans="1:4" s="57" customFormat="1" ht="15.75">
      <c r="A129" s="68"/>
      <c r="C129" s="70"/>
      <c r="D129" s="71"/>
    </row>
    <row r="130" spans="1:4" s="57" customFormat="1" ht="15.75">
      <c r="A130" s="68"/>
      <c r="C130" s="70"/>
      <c r="D130" s="71"/>
    </row>
    <row r="131" spans="1:4" s="57" customFormat="1" ht="15.75">
      <c r="A131" s="68"/>
      <c r="C131" s="70"/>
      <c r="D131" s="71"/>
    </row>
    <row r="132" spans="1:4" s="57" customFormat="1" ht="15.75">
      <c r="A132" s="68"/>
      <c r="C132" s="70"/>
      <c r="D132" s="71"/>
    </row>
    <row r="133" spans="1:4" s="57" customFormat="1" ht="15.75">
      <c r="A133" s="68"/>
      <c r="C133" s="70"/>
      <c r="D133" s="71"/>
    </row>
    <row r="134" spans="1:4" s="57" customFormat="1" ht="15.75">
      <c r="A134" s="68"/>
      <c r="C134" s="70"/>
      <c r="D134" s="71"/>
    </row>
    <row r="135" spans="1:4" s="57" customFormat="1" ht="15.75">
      <c r="A135" s="68"/>
      <c r="C135" s="70"/>
      <c r="D135" s="71"/>
    </row>
    <row r="136" spans="1:4" s="57" customFormat="1" ht="15.75">
      <c r="A136" s="68"/>
      <c r="C136" s="70"/>
      <c r="D136" s="71"/>
    </row>
    <row r="137" spans="1:4" s="57" customFormat="1" ht="15.75">
      <c r="A137" s="68"/>
      <c r="C137" s="70"/>
      <c r="D137" s="71"/>
    </row>
    <row r="138" spans="1:4" s="57" customFormat="1" ht="15.75">
      <c r="A138" s="68"/>
      <c r="C138" s="70"/>
      <c r="D138" s="71"/>
    </row>
    <row r="139" spans="1:4" s="57" customFormat="1" ht="15.75">
      <c r="A139" s="68"/>
      <c r="C139" s="70"/>
      <c r="D139" s="71"/>
    </row>
    <row r="140" spans="1:4" s="57" customFormat="1" ht="15.75">
      <c r="A140" s="68"/>
      <c r="C140" s="70"/>
      <c r="D140" s="71"/>
    </row>
    <row r="141" spans="1:4" s="57" customFormat="1" ht="15.75">
      <c r="A141" s="68"/>
      <c r="C141" s="70"/>
      <c r="D141" s="71"/>
    </row>
    <row r="142" spans="1:4" s="57" customFormat="1" ht="15.75">
      <c r="A142" s="68"/>
      <c r="C142" s="70"/>
      <c r="D142" s="71"/>
    </row>
    <row r="143" spans="1:4" s="57" customFormat="1" ht="15.75">
      <c r="A143" s="68"/>
      <c r="C143" s="70"/>
      <c r="D143" s="71"/>
    </row>
    <row r="144" spans="1:4" s="57" customFormat="1" ht="15.75">
      <c r="A144" s="68"/>
      <c r="C144" s="70"/>
      <c r="D144" s="71"/>
    </row>
    <row r="145" spans="1:4" s="57" customFormat="1" ht="15.75">
      <c r="A145" s="68"/>
      <c r="C145" s="70"/>
      <c r="D145" s="71"/>
    </row>
    <row r="146" spans="1:4" s="57" customFormat="1" ht="15.75">
      <c r="A146" s="68"/>
      <c r="C146" s="70"/>
      <c r="D146" s="71"/>
    </row>
    <row r="147" spans="1:4" s="57" customFormat="1" ht="15.75">
      <c r="A147" s="68"/>
      <c r="C147" s="70"/>
      <c r="D147" s="71"/>
    </row>
    <row r="148" spans="1:4" s="57" customFormat="1" ht="15.75">
      <c r="A148" s="68"/>
      <c r="C148" s="70"/>
      <c r="D148" s="71"/>
    </row>
    <row r="149" spans="1:4" s="57" customFormat="1" ht="15.75">
      <c r="A149" s="68"/>
      <c r="C149" s="70"/>
      <c r="D149" s="71"/>
    </row>
    <row r="150" spans="1:4" s="57" customFormat="1" ht="15.75">
      <c r="A150" s="68"/>
      <c r="C150" s="70"/>
      <c r="D150" s="71"/>
    </row>
    <row r="151" spans="1:4" s="57" customFormat="1" ht="15.75">
      <c r="A151" s="68"/>
      <c r="C151" s="70"/>
      <c r="D151" s="71"/>
    </row>
    <row r="152" spans="1:4" s="57" customFormat="1" ht="15.75">
      <c r="A152" s="68"/>
      <c r="C152" s="70"/>
      <c r="D152" s="71"/>
    </row>
    <row r="153" spans="1:4" s="57" customFormat="1" ht="15.75">
      <c r="A153" s="68"/>
      <c r="C153" s="70"/>
      <c r="D153" s="71"/>
    </row>
    <row r="154" spans="1:4" s="57" customFormat="1" ht="15.75">
      <c r="A154" s="68"/>
      <c r="C154" s="70"/>
      <c r="D154" s="71"/>
    </row>
    <row r="155" spans="1:4" s="57" customFormat="1" ht="15.75">
      <c r="A155" s="68"/>
      <c r="C155" s="70"/>
      <c r="D155" s="71"/>
    </row>
    <row r="156" spans="1:4" s="57" customFormat="1" ht="15.75">
      <c r="A156" s="68"/>
      <c r="C156" s="70"/>
      <c r="D156" s="71"/>
    </row>
    <row r="157" spans="1:4" s="57" customFormat="1" ht="15.75">
      <c r="A157" s="68"/>
      <c r="C157" s="70"/>
      <c r="D157" s="71"/>
    </row>
    <row r="158" spans="1:4" s="57" customFormat="1" ht="15.75">
      <c r="A158" s="68"/>
      <c r="C158" s="70"/>
      <c r="D158" s="71"/>
    </row>
    <row r="159" spans="1:4" s="57" customFormat="1" ht="15.75">
      <c r="A159" s="68"/>
      <c r="C159" s="70"/>
      <c r="D159" s="71"/>
    </row>
    <row r="160" spans="1:4" s="57" customFormat="1" ht="15.75">
      <c r="A160" s="68"/>
      <c r="C160" s="70"/>
      <c r="D160" s="71"/>
    </row>
    <row r="161" spans="1:4" s="57" customFormat="1" ht="15.75">
      <c r="A161" s="68"/>
      <c r="C161" s="70"/>
      <c r="D161" s="71"/>
    </row>
    <row r="162" spans="1:4" s="57" customFormat="1" ht="15.75">
      <c r="A162" s="68"/>
      <c r="C162" s="70"/>
      <c r="D162" s="71"/>
    </row>
    <row r="163" spans="1:4" s="57" customFormat="1" ht="15.75">
      <c r="A163" s="68"/>
      <c r="C163" s="70"/>
      <c r="D163" s="71"/>
    </row>
    <row r="164" spans="1:4" s="57" customFormat="1" ht="15.75">
      <c r="A164" s="68"/>
      <c r="C164" s="70"/>
      <c r="D164" s="71"/>
    </row>
    <row r="165" spans="1:4" s="57" customFormat="1" ht="15.75">
      <c r="A165" s="68"/>
      <c r="C165" s="70"/>
      <c r="D165" s="71"/>
    </row>
    <row r="166" spans="1:4" s="57" customFormat="1" ht="15.75">
      <c r="A166" s="68"/>
      <c r="C166" s="70"/>
      <c r="D166" s="71"/>
    </row>
    <row r="167" spans="1:4" s="57" customFormat="1" ht="15.75">
      <c r="A167" s="68"/>
      <c r="C167" s="70"/>
      <c r="D167" s="71"/>
    </row>
    <row r="168" spans="1:4" s="57" customFormat="1" ht="15.75">
      <c r="A168" s="68"/>
      <c r="C168" s="70"/>
      <c r="D168" s="71"/>
    </row>
    <row r="169" spans="1:4" s="57" customFormat="1" ht="15.75">
      <c r="A169" s="68"/>
      <c r="C169" s="70"/>
      <c r="D169" s="71"/>
    </row>
    <row r="170" spans="1:4" s="57" customFormat="1" ht="15.75">
      <c r="A170" s="68"/>
      <c r="C170" s="70"/>
      <c r="D170" s="71"/>
    </row>
    <row r="171" spans="1:4" s="57" customFormat="1" ht="15.75">
      <c r="A171" s="68"/>
      <c r="C171" s="70"/>
      <c r="D171" s="71"/>
    </row>
    <row r="172" spans="1:4" s="57" customFormat="1" ht="15.75">
      <c r="A172" s="68"/>
      <c r="C172" s="70"/>
      <c r="D172" s="71"/>
    </row>
    <row r="173" spans="1:4" s="57" customFormat="1" ht="15.75">
      <c r="A173" s="68"/>
      <c r="C173" s="70"/>
      <c r="D173" s="71"/>
    </row>
    <row r="174" spans="1:4" s="57" customFormat="1" ht="15.75">
      <c r="A174" s="68"/>
      <c r="C174" s="70"/>
      <c r="D174" s="71"/>
    </row>
    <row r="175" spans="1:4" s="57" customFormat="1" ht="15.75">
      <c r="A175" s="68"/>
      <c r="C175" s="70"/>
      <c r="D175" s="71"/>
    </row>
    <row r="176" spans="1:4" s="57" customFormat="1" ht="15.75">
      <c r="A176" s="68"/>
      <c r="C176" s="70"/>
      <c r="D176" s="71"/>
    </row>
    <row r="177" spans="1:4" s="57" customFormat="1" ht="15.75">
      <c r="A177" s="68"/>
      <c r="C177" s="70"/>
      <c r="D177" s="71"/>
    </row>
    <row r="178" spans="1:4" s="57" customFormat="1" ht="15.75">
      <c r="A178" s="68"/>
      <c r="C178" s="70"/>
      <c r="D178" s="71"/>
    </row>
    <row r="179" spans="1:4" s="57" customFormat="1" ht="15.75">
      <c r="A179" s="68"/>
      <c r="C179" s="70"/>
      <c r="D179" s="71"/>
    </row>
    <row r="180" spans="1:4" s="57" customFormat="1" ht="15.75">
      <c r="A180" s="68"/>
      <c r="C180" s="70"/>
      <c r="D180" s="71"/>
    </row>
    <row r="181" spans="1:4" s="57" customFormat="1" ht="15.75">
      <c r="A181" s="68"/>
      <c r="C181" s="70"/>
      <c r="D181" s="71"/>
    </row>
    <row r="182" spans="1:4" s="57" customFormat="1" ht="15.75">
      <c r="A182" s="68"/>
      <c r="C182" s="70"/>
      <c r="D182" s="71"/>
    </row>
    <row r="183" spans="1:4" s="57" customFormat="1" ht="15.75">
      <c r="A183" s="68"/>
      <c r="C183" s="70"/>
      <c r="D183" s="71"/>
    </row>
    <row r="184" spans="1:4" s="57" customFormat="1" ht="15.75">
      <c r="A184" s="68"/>
      <c r="C184" s="70"/>
      <c r="D184" s="71"/>
    </row>
    <row r="185" spans="1:4" s="57" customFormat="1" ht="15.75">
      <c r="A185" s="68"/>
      <c r="C185" s="70"/>
      <c r="D185" s="71"/>
    </row>
    <row r="186" spans="1:4" s="57" customFormat="1" ht="15.75">
      <c r="A186" s="68"/>
      <c r="C186" s="70"/>
      <c r="D186" s="71"/>
    </row>
    <row r="187" spans="1:4" s="57" customFormat="1" ht="15.75">
      <c r="A187" s="68"/>
      <c r="C187" s="70"/>
      <c r="D187" s="71"/>
    </row>
    <row r="188" spans="1:4" s="57" customFormat="1" ht="15.75">
      <c r="A188" s="68"/>
      <c r="C188" s="70"/>
      <c r="D188" s="71"/>
    </row>
    <row r="189" spans="1:4" s="57" customFormat="1" ht="15.75">
      <c r="A189" s="68"/>
      <c r="C189" s="70"/>
      <c r="D189" s="71"/>
    </row>
    <row r="190" spans="1:4" s="57" customFormat="1" ht="15.75">
      <c r="A190" s="68"/>
      <c r="C190" s="70"/>
      <c r="D190" s="71"/>
    </row>
    <row r="191" spans="1:4" s="57" customFormat="1" ht="15.75">
      <c r="A191" s="68"/>
      <c r="C191" s="70"/>
      <c r="D191" s="71"/>
    </row>
    <row r="192" spans="1:4" s="57" customFormat="1" ht="15.75">
      <c r="A192" s="68"/>
      <c r="C192" s="70"/>
      <c r="D192" s="71"/>
    </row>
    <row r="193" spans="1:4" s="57" customFormat="1" ht="15.75">
      <c r="A193" s="68"/>
      <c r="C193" s="70"/>
      <c r="D193" s="71"/>
    </row>
    <row r="194" spans="1:4" s="57" customFormat="1" ht="15.75">
      <c r="A194" s="68"/>
      <c r="C194" s="70"/>
      <c r="D194" s="71"/>
    </row>
    <row r="195" spans="1:4" s="57" customFormat="1" ht="15.75">
      <c r="A195" s="68"/>
      <c r="C195" s="70"/>
      <c r="D195" s="71"/>
    </row>
    <row r="196" spans="1:4" s="57" customFormat="1" ht="15.75">
      <c r="A196" s="68"/>
      <c r="C196" s="70"/>
      <c r="D196" s="71"/>
    </row>
    <row r="197" spans="1:4" s="57" customFormat="1" ht="15.75">
      <c r="A197" s="68"/>
      <c r="C197" s="70"/>
      <c r="D197" s="71"/>
    </row>
    <row r="198" spans="1:4" s="57" customFormat="1" ht="15.75">
      <c r="A198" s="68"/>
      <c r="C198" s="70"/>
      <c r="D198" s="71"/>
    </row>
    <row r="199" spans="1:4" s="57" customFormat="1" ht="15.75">
      <c r="A199" s="68"/>
      <c r="C199" s="70"/>
      <c r="D199" s="71"/>
    </row>
    <row r="200" spans="1:4" s="57" customFormat="1" ht="15.75">
      <c r="A200" s="68"/>
      <c r="C200" s="70"/>
      <c r="D200" s="71"/>
    </row>
    <row r="201" spans="1:4" s="57" customFormat="1" ht="15.75">
      <c r="A201" s="68"/>
      <c r="C201" s="70"/>
      <c r="D201" s="71"/>
    </row>
    <row r="202" spans="1:4" s="57" customFormat="1" ht="15.75">
      <c r="A202" s="68"/>
      <c r="C202" s="70"/>
      <c r="D202" s="71"/>
    </row>
    <row r="203" spans="1:4" s="57" customFormat="1" ht="15.75">
      <c r="A203" s="68"/>
      <c r="C203" s="70"/>
      <c r="D203" s="71"/>
    </row>
    <row r="204" spans="1:4" s="57" customFormat="1" ht="15.75">
      <c r="A204" s="68"/>
      <c r="C204" s="70"/>
      <c r="D204" s="71"/>
    </row>
    <row r="205" spans="1:4" s="57" customFormat="1" ht="15.75">
      <c r="A205" s="68"/>
      <c r="C205" s="70"/>
      <c r="D205" s="71"/>
    </row>
    <row r="206" spans="1:4" s="57" customFormat="1" ht="15.75">
      <c r="A206" s="68"/>
      <c r="C206" s="70"/>
      <c r="D206" s="71"/>
    </row>
    <row r="207" spans="1:4" s="57" customFormat="1" ht="15.75">
      <c r="A207" s="68"/>
      <c r="C207" s="70"/>
      <c r="D207" s="71"/>
    </row>
    <row r="208" spans="1:4" s="57" customFormat="1" ht="15.75">
      <c r="A208" s="68"/>
      <c r="C208" s="70"/>
      <c r="D208" s="71"/>
    </row>
    <row r="209" spans="1:4" s="57" customFormat="1" ht="15.75">
      <c r="A209" s="68"/>
      <c r="C209" s="70"/>
      <c r="D209" s="71"/>
    </row>
    <row r="210" spans="1:4" s="57" customFormat="1" ht="15.75">
      <c r="A210" s="68"/>
      <c r="C210" s="70"/>
      <c r="D210" s="71"/>
    </row>
    <row r="211" spans="1:4" s="57" customFormat="1" ht="15.75">
      <c r="A211" s="68"/>
      <c r="C211" s="70"/>
      <c r="D211" s="71"/>
    </row>
    <row r="212" spans="1:4" s="57" customFormat="1" ht="15.75">
      <c r="A212" s="68"/>
      <c r="C212" s="70"/>
      <c r="D212" s="71"/>
    </row>
    <row r="213" spans="1:4" s="57" customFormat="1" ht="15.75">
      <c r="A213" s="68"/>
      <c r="C213" s="70"/>
      <c r="D213" s="71"/>
    </row>
    <row r="214" spans="1:4" s="57" customFormat="1" ht="15.75">
      <c r="A214" s="68"/>
      <c r="C214" s="70"/>
      <c r="D214" s="71"/>
    </row>
    <row r="215" spans="1:4" s="57" customFormat="1" ht="15.75">
      <c r="A215" s="68"/>
      <c r="C215" s="70"/>
      <c r="D215" s="71"/>
    </row>
    <row r="216" spans="1:4" s="57" customFormat="1" ht="15.75">
      <c r="A216" s="68"/>
      <c r="C216" s="70"/>
      <c r="D216" s="71"/>
    </row>
    <row r="217" spans="1:4" s="57" customFormat="1" ht="15.75">
      <c r="A217" s="68"/>
      <c r="C217" s="70"/>
      <c r="D217" s="71"/>
    </row>
    <row r="218" spans="1:4" s="57" customFormat="1" ht="15.75">
      <c r="A218" s="68"/>
      <c r="C218" s="70"/>
      <c r="D218" s="71"/>
    </row>
    <row r="219" spans="1:4" s="57" customFormat="1" ht="15.75">
      <c r="A219" s="68"/>
      <c r="C219" s="70"/>
      <c r="D219" s="71"/>
    </row>
    <row r="220" spans="1:4" s="57" customFormat="1" ht="15.75">
      <c r="A220" s="68"/>
      <c r="C220" s="70"/>
      <c r="D220" s="71"/>
    </row>
    <row r="221" spans="1:4" s="57" customFormat="1" ht="15.75">
      <c r="A221" s="68"/>
      <c r="C221" s="70"/>
      <c r="D221" s="71"/>
    </row>
    <row r="222" spans="1:4" s="57" customFormat="1" ht="15.75">
      <c r="A222" s="68"/>
      <c r="C222" s="70"/>
      <c r="D222" s="71"/>
    </row>
    <row r="223" spans="1:4" s="57" customFormat="1" ht="15.75">
      <c r="A223" s="68"/>
      <c r="C223" s="70"/>
      <c r="D223" s="71"/>
    </row>
    <row r="224" spans="1:4" s="57" customFormat="1" ht="15.75">
      <c r="A224" s="68"/>
      <c r="C224" s="70"/>
      <c r="D224" s="71"/>
    </row>
    <row r="225" spans="1:4" s="57" customFormat="1" ht="15.75">
      <c r="A225" s="68"/>
      <c r="C225" s="70"/>
      <c r="D225" s="71"/>
    </row>
    <row r="226" spans="1:4" s="57" customFormat="1" ht="15.75">
      <c r="A226" s="68"/>
      <c r="C226" s="70"/>
      <c r="D226" s="71"/>
    </row>
    <row r="227" spans="1:4" s="57" customFormat="1" ht="15.75">
      <c r="A227" s="68"/>
      <c r="C227" s="70"/>
      <c r="D227" s="71"/>
    </row>
    <row r="228" spans="1:4" s="57" customFormat="1" ht="15.75">
      <c r="A228" s="68"/>
      <c r="C228" s="70"/>
      <c r="D228" s="71"/>
    </row>
    <row r="229" spans="1:4" s="57" customFormat="1" ht="15.75">
      <c r="A229" s="68"/>
      <c r="C229" s="70"/>
      <c r="D229" s="71"/>
    </row>
    <row r="230" spans="1:4" s="57" customFormat="1" ht="15.75">
      <c r="A230" s="68"/>
      <c r="C230" s="70"/>
      <c r="D230" s="71"/>
    </row>
    <row r="231" spans="1:4" s="57" customFormat="1" ht="15.75">
      <c r="A231" s="68"/>
      <c r="C231" s="70"/>
      <c r="D231" s="71"/>
    </row>
    <row r="232" spans="1:4" s="57" customFormat="1" ht="15.75">
      <c r="A232" s="68"/>
      <c r="C232" s="70"/>
      <c r="D232" s="71"/>
    </row>
    <row r="233" spans="1:4" s="57" customFormat="1" ht="15.75">
      <c r="A233" s="68"/>
      <c r="C233" s="70"/>
      <c r="D233" s="71"/>
    </row>
    <row r="234" spans="1:4" s="57" customFormat="1" ht="15.75">
      <c r="A234" s="68"/>
      <c r="C234" s="70"/>
      <c r="D234" s="71"/>
    </row>
    <row r="235" spans="1:4" s="57" customFormat="1" ht="15.75">
      <c r="A235" s="68"/>
      <c r="C235" s="70"/>
      <c r="D235" s="71"/>
    </row>
    <row r="236" spans="1:4" s="57" customFormat="1" ht="15.75">
      <c r="A236" s="68"/>
      <c r="C236" s="70"/>
      <c r="D236" s="71"/>
    </row>
    <row r="237" spans="1:4" s="57" customFormat="1" ht="15.75">
      <c r="A237" s="68"/>
      <c r="C237" s="70"/>
      <c r="D237" s="71"/>
    </row>
    <row r="238" spans="1:4" s="57" customFormat="1" ht="15.75">
      <c r="A238" s="68"/>
      <c r="C238" s="70"/>
      <c r="D238" s="71"/>
    </row>
    <row r="239" spans="1:4" s="57" customFormat="1" ht="15.75">
      <c r="A239" s="68"/>
      <c r="C239" s="70"/>
      <c r="D239" s="71"/>
    </row>
    <row r="240" spans="1:4" s="57" customFormat="1" ht="15.75">
      <c r="A240" s="68"/>
      <c r="C240" s="70"/>
      <c r="D240" s="71"/>
    </row>
    <row r="241" spans="1:4" s="57" customFormat="1" ht="15.75">
      <c r="A241" s="68"/>
      <c r="C241" s="70"/>
      <c r="D241" s="71"/>
    </row>
    <row r="242" spans="1:4" s="57" customFormat="1" ht="15.75">
      <c r="A242" s="68"/>
      <c r="C242" s="70"/>
      <c r="D242" s="71"/>
    </row>
    <row r="243" spans="1:4" s="57" customFormat="1" ht="15.75">
      <c r="A243" s="68"/>
      <c r="C243" s="70"/>
      <c r="D243" s="71"/>
    </row>
    <row r="244" spans="1:4" s="57" customFormat="1" ht="15.75">
      <c r="A244" s="68"/>
      <c r="C244" s="70"/>
      <c r="D244" s="71"/>
    </row>
    <row r="245" spans="1:4" s="57" customFormat="1" ht="15.75">
      <c r="A245" s="68"/>
      <c r="C245" s="70"/>
      <c r="D245" s="71"/>
    </row>
    <row r="246" spans="1:4" s="57" customFormat="1" ht="15.75">
      <c r="A246" s="68"/>
      <c r="C246" s="70"/>
      <c r="D246" s="71"/>
    </row>
    <row r="247" spans="1:4" s="57" customFormat="1" ht="15.75">
      <c r="A247" s="68"/>
      <c r="C247" s="70"/>
      <c r="D247" s="71"/>
    </row>
    <row r="248" spans="1:4" s="57" customFormat="1" ht="15.75">
      <c r="A248" s="68"/>
      <c r="C248" s="70"/>
      <c r="D248" s="71"/>
    </row>
    <row r="249" spans="1:4" s="57" customFormat="1" ht="15.75">
      <c r="A249" s="68"/>
      <c r="C249" s="70"/>
      <c r="D249" s="71"/>
    </row>
    <row r="250" spans="1:4" s="57" customFormat="1" ht="15.75">
      <c r="A250" s="68"/>
      <c r="C250" s="70"/>
      <c r="D250" s="71"/>
    </row>
    <row r="251" spans="1:4" s="57" customFormat="1" ht="15.75">
      <c r="A251" s="68"/>
      <c r="C251" s="70"/>
      <c r="D251" s="71"/>
    </row>
    <row r="252" spans="1:4" s="57" customFormat="1" ht="15.75">
      <c r="A252" s="68"/>
      <c r="C252" s="70"/>
      <c r="D252" s="71"/>
    </row>
    <row r="253" spans="1:4" s="57" customFormat="1" ht="15.75">
      <c r="A253" s="68"/>
      <c r="C253" s="70"/>
      <c r="D253" s="71"/>
    </row>
    <row r="254" spans="1:4" s="57" customFormat="1" ht="15.75">
      <c r="A254" s="68"/>
      <c r="C254" s="70"/>
      <c r="D254" s="71"/>
    </row>
    <row r="255" spans="1:4" s="57" customFormat="1" ht="15.75">
      <c r="A255" s="68"/>
      <c r="C255" s="70"/>
      <c r="D255" s="71"/>
    </row>
    <row r="256" spans="1:4" s="57" customFormat="1" ht="15.75">
      <c r="A256" s="68"/>
      <c r="C256" s="70"/>
      <c r="D256" s="71"/>
    </row>
    <row r="257" spans="1:4" s="57" customFormat="1" ht="15.75">
      <c r="A257" s="68"/>
      <c r="C257" s="70"/>
      <c r="D257" s="71"/>
    </row>
    <row r="258" spans="1:4" s="57" customFormat="1" ht="15.75">
      <c r="A258" s="68"/>
      <c r="C258" s="70"/>
      <c r="D258" s="71"/>
    </row>
    <row r="259" spans="1:4" s="57" customFormat="1" ht="15.75">
      <c r="A259" s="68"/>
      <c r="C259" s="70"/>
      <c r="D259" s="71"/>
    </row>
    <row r="260" spans="1:4" s="57" customFormat="1" ht="15.75">
      <c r="A260" s="68"/>
      <c r="C260" s="70"/>
      <c r="D260" s="71"/>
    </row>
    <row r="261" spans="1:4" s="57" customFormat="1" ht="15.75">
      <c r="A261" s="68"/>
      <c r="C261" s="70"/>
      <c r="D261" s="71"/>
    </row>
    <row r="262" spans="1:4" s="57" customFormat="1" ht="15.75">
      <c r="A262" s="68"/>
      <c r="C262" s="70"/>
      <c r="D262" s="71"/>
    </row>
    <row r="263" spans="1:4" s="57" customFormat="1" ht="15.75">
      <c r="A263" s="68"/>
      <c r="C263" s="70"/>
      <c r="D263" s="71"/>
    </row>
    <row r="264" spans="1:4" s="57" customFormat="1" ht="15.75">
      <c r="A264" s="68"/>
      <c r="C264" s="70"/>
      <c r="D264" s="71"/>
    </row>
    <row r="265" spans="1:4" s="57" customFormat="1" ht="15.75">
      <c r="A265" s="68"/>
      <c r="C265" s="70"/>
      <c r="D265" s="71"/>
    </row>
    <row r="266" spans="1:4" s="57" customFormat="1" ht="15.75">
      <c r="A266" s="68"/>
      <c r="C266" s="70"/>
      <c r="D266" s="71"/>
    </row>
    <row r="267" spans="1:4" s="57" customFormat="1" ht="15.75">
      <c r="A267" s="68"/>
      <c r="C267" s="70"/>
      <c r="D267" s="71"/>
    </row>
    <row r="268" spans="1:4" s="57" customFormat="1" ht="15.75">
      <c r="A268" s="68"/>
      <c r="C268" s="70"/>
      <c r="D268" s="71"/>
    </row>
    <row r="269" spans="1:4" s="57" customFormat="1" ht="15.75">
      <c r="A269" s="68"/>
      <c r="C269" s="70"/>
      <c r="D269" s="71"/>
    </row>
    <row r="270" spans="1:4" s="57" customFormat="1" ht="15.75">
      <c r="A270" s="68"/>
      <c r="C270" s="70"/>
      <c r="D270" s="71"/>
    </row>
    <row r="271" spans="1:4" s="57" customFormat="1" ht="15.75">
      <c r="A271" s="68"/>
      <c r="C271" s="70"/>
      <c r="D271" s="71"/>
    </row>
    <row r="272" spans="1:4" s="57" customFormat="1" ht="15.75">
      <c r="A272" s="68"/>
      <c r="C272" s="70"/>
      <c r="D272" s="71"/>
    </row>
    <row r="273" spans="1:4" s="57" customFormat="1" ht="15.75">
      <c r="A273" s="68"/>
      <c r="C273" s="70"/>
      <c r="D273" s="71"/>
    </row>
    <row r="274" spans="1:4" s="57" customFormat="1" ht="15.75">
      <c r="A274" s="68"/>
      <c r="C274" s="70"/>
      <c r="D274" s="71"/>
    </row>
    <row r="275" spans="1:4" s="57" customFormat="1" ht="15.75">
      <c r="A275" s="68"/>
      <c r="C275" s="70"/>
      <c r="D275" s="71"/>
    </row>
    <row r="276" spans="1:4" s="57" customFormat="1" ht="15.75">
      <c r="A276" s="68"/>
      <c r="C276" s="70"/>
      <c r="D276" s="71"/>
    </row>
    <row r="277" spans="1:4" s="57" customFormat="1" ht="15.75">
      <c r="A277" s="68"/>
      <c r="C277" s="70"/>
      <c r="D277" s="71"/>
    </row>
    <row r="278" spans="1:4" s="57" customFormat="1" ht="15.75">
      <c r="A278" s="68"/>
      <c r="C278" s="70"/>
      <c r="D278" s="71"/>
    </row>
    <row r="279" spans="1:4" s="57" customFormat="1" ht="15.75">
      <c r="A279" s="68"/>
      <c r="C279" s="70"/>
      <c r="D279" s="71"/>
    </row>
    <row r="280" spans="1:4" s="57" customFormat="1" ht="15.75">
      <c r="A280" s="68"/>
      <c r="C280" s="70"/>
      <c r="D280" s="71"/>
    </row>
    <row r="281" spans="1:4" s="57" customFormat="1" ht="15.75">
      <c r="A281" s="68"/>
      <c r="C281" s="70"/>
      <c r="D281" s="71"/>
    </row>
    <row r="282" spans="1:4" s="57" customFormat="1" ht="15.75">
      <c r="A282" s="68"/>
      <c r="C282" s="70"/>
      <c r="D282" s="71"/>
    </row>
    <row r="283" spans="1:4" s="57" customFormat="1" ht="15.75">
      <c r="A283" s="68"/>
      <c r="C283" s="70"/>
      <c r="D283" s="71"/>
    </row>
    <row r="284" spans="1:4" s="57" customFormat="1" ht="15.75">
      <c r="A284" s="68"/>
      <c r="C284" s="70"/>
      <c r="D284" s="71"/>
    </row>
    <row r="285" spans="1:4" s="57" customFormat="1" ht="15.75">
      <c r="A285" s="68"/>
      <c r="C285" s="70"/>
      <c r="D285" s="71"/>
    </row>
    <row r="286" spans="1:4" s="57" customFormat="1" ht="15.75">
      <c r="A286" s="68"/>
      <c r="C286" s="70"/>
      <c r="D286" s="71"/>
    </row>
    <row r="287" spans="1:4" s="57" customFormat="1" ht="15.75">
      <c r="A287" s="68"/>
      <c r="C287" s="70"/>
      <c r="D287" s="71"/>
    </row>
    <row r="288" spans="1:4" s="57" customFormat="1" ht="15.75">
      <c r="A288" s="68"/>
      <c r="C288" s="70"/>
      <c r="D288" s="71"/>
    </row>
    <row r="289" spans="1:4" s="57" customFormat="1" ht="15.75">
      <c r="A289" s="68"/>
      <c r="C289" s="70"/>
      <c r="D289" s="71"/>
    </row>
    <row r="290" spans="1:4" s="57" customFormat="1" ht="15.75">
      <c r="A290" s="68"/>
      <c r="C290" s="70"/>
      <c r="D290" s="71"/>
    </row>
    <row r="291" spans="1:4" s="57" customFormat="1" ht="15.75">
      <c r="A291" s="68"/>
      <c r="C291" s="70"/>
      <c r="D291" s="71"/>
    </row>
    <row r="292" spans="1:4" s="57" customFormat="1" ht="15.75">
      <c r="A292" s="68"/>
      <c r="C292" s="70"/>
      <c r="D292" s="71"/>
    </row>
    <row r="293" spans="1:4" s="57" customFormat="1" ht="15.75">
      <c r="A293" s="68"/>
      <c r="C293" s="70"/>
      <c r="D293" s="71"/>
    </row>
    <row r="294" spans="1:4" s="57" customFormat="1" ht="15.75">
      <c r="A294" s="68"/>
      <c r="C294" s="70"/>
      <c r="D294" s="71"/>
    </row>
    <row r="295" spans="1:4" s="57" customFormat="1" ht="15.75">
      <c r="A295" s="68"/>
      <c r="C295" s="70"/>
      <c r="D295" s="71"/>
    </row>
    <row r="296" spans="1:4" s="57" customFormat="1" ht="15.75">
      <c r="A296" s="68"/>
      <c r="C296" s="70"/>
      <c r="D296" s="71"/>
    </row>
    <row r="297" spans="1:4" s="57" customFormat="1" ht="15.75">
      <c r="A297" s="68"/>
      <c r="C297" s="70"/>
      <c r="D297" s="71"/>
    </row>
    <row r="298" spans="1:4" s="57" customFormat="1" ht="15.75">
      <c r="A298" s="68"/>
      <c r="C298" s="70"/>
      <c r="D298" s="71"/>
    </row>
    <row r="299" spans="1:4" s="57" customFormat="1" ht="15.75">
      <c r="A299" s="68"/>
      <c r="C299" s="70"/>
      <c r="D299" s="71"/>
    </row>
    <row r="300" spans="1:4" s="57" customFormat="1" ht="15.75">
      <c r="A300" s="68"/>
      <c r="C300" s="70"/>
      <c r="D300" s="71"/>
    </row>
    <row r="301" spans="1:4" s="57" customFormat="1" ht="15.75">
      <c r="A301" s="68"/>
      <c r="C301" s="70"/>
      <c r="D301" s="71"/>
    </row>
    <row r="302" spans="1:4" s="57" customFormat="1" ht="15.75">
      <c r="A302" s="68"/>
      <c r="C302" s="70"/>
      <c r="D302" s="71"/>
    </row>
    <row r="303" spans="1:4" s="57" customFormat="1" ht="15.75">
      <c r="A303" s="68"/>
      <c r="C303" s="70"/>
      <c r="D303" s="71"/>
    </row>
    <row r="304" spans="1:4" s="57" customFormat="1" ht="15.75">
      <c r="A304" s="68"/>
      <c r="C304" s="70"/>
      <c r="D304" s="71"/>
    </row>
    <row r="305" spans="1:4" s="57" customFormat="1" ht="15.75">
      <c r="A305" s="68"/>
      <c r="C305" s="70"/>
      <c r="D305" s="71"/>
    </row>
    <row r="306" spans="1:4" s="57" customFormat="1" ht="15.75">
      <c r="A306" s="68"/>
      <c r="C306" s="70"/>
      <c r="D306" s="71"/>
    </row>
    <row r="307" spans="1:4" s="57" customFormat="1" ht="15.75">
      <c r="A307" s="68"/>
      <c r="C307" s="70"/>
      <c r="D307" s="71"/>
    </row>
    <row r="308" spans="1:4" s="57" customFormat="1" ht="15.75">
      <c r="A308" s="68"/>
      <c r="C308" s="70"/>
      <c r="D308" s="71"/>
    </row>
    <row r="309" spans="1:4" s="57" customFormat="1" ht="15.75">
      <c r="A309" s="68"/>
      <c r="C309" s="70"/>
      <c r="D309" s="71"/>
    </row>
    <row r="310" spans="1:4" s="57" customFormat="1" ht="15.75">
      <c r="A310" s="68"/>
      <c r="C310" s="70"/>
      <c r="D310" s="71"/>
    </row>
    <row r="311" spans="1:4" s="57" customFormat="1" ht="15.75">
      <c r="A311" s="68"/>
      <c r="C311" s="70"/>
      <c r="D311" s="71"/>
    </row>
    <row r="312" spans="1:4" s="57" customFormat="1" ht="15.75">
      <c r="A312" s="68"/>
      <c r="C312" s="70"/>
      <c r="D312" s="71"/>
    </row>
    <row r="313" spans="1:4" s="57" customFormat="1" ht="15.75">
      <c r="A313" s="68"/>
      <c r="C313" s="70"/>
      <c r="D313" s="71"/>
    </row>
    <row r="314" spans="1:4" s="57" customFormat="1" ht="15.75">
      <c r="A314" s="68"/>
      <c r="C314" s="70"/>
      <c r="D314" s="71"/>
    </row>
    <row r="315" spans="1:4" s="57" customFormat="1" ht="15.75">
      <c r="A315" s="68"/>
      <c r="C315" s="70"/>
      <c r="D315" s="71"/>
    </row>
    <row r="316" spans="1:4" s="57" customFormat="1" ht="15.75">
      <c r="A316" s="68"/>
      <c r="C316" s="70"/>
      <c r="D316" s="71"/>
    </row>
    <row r="317" spans="1:4" s="57" customFormat="1" ht="15.75">
      <c r="A317" s="68"/>
      <c r="C317" s="70"/>
      <c r="D317" s="71"/>
    </row>
    <row r="318" spans="1:4" s="57" customFormat="1" ht="15.75">
      <c r="A318" s="68"/>
      <c r="C318" s="70"/>
      <c r="D318" s="71"/>
    </row>
    <row r="319" spans="1:4" s="57" customFormat="1" ht="15.75">
      <c r="A319" s="68"/>
      <c r="C319" s="70"/>
      <c r="D319" s="71"/>
    </row>
    <row r="320" spans="1:4" s="57" customFormat="1" ht="15.75">
      <c r="A320" s="68"/>
      <c r="C320" s="70"/>
      <c r="D320" s="71"/>
    </row>
    <row r="321" spans="1:4" s="57" customFormat="1" ht="15.75">
      <c r="A321" s="68"/>
      <c r="C321" s="70"/>
      <c r="D321" s="71"/>
    </row>
    <row r="322" spans="1:4" s="57" customFormat="1" ht="15.75">
      <c r="A322" s="68"/>
      <c r="C322" s="70"/>
      <c r="D322" s="71"/>
    </row>
    <row r="323" spans="1:4" s="57" customFormat="1" ht="15.75">
      <c r="A323" s="68"/>
      <c r="C323" s="70"/>
      <c r="D323" s="71"/>
    </row>
    <row r="324" spans="1:4" s="57" customFormat="1" ht="15.75">
      <c r="A324" s="68"/>
      <c r="C324" s="70"/>
      <c r="D324" s="71"/>
    </row>
    <row r="325" spans="1:4" s="57" customFormat="1" ht="15.75">
      <c r="A325" s="68"/>
      <c r="C325" s="70"/>
      <c r="D325" s="71"/>
    </row>
    <row r="326" spans="1:4" s="57" customFormat="1" ht="15.75">
      <c r="A326" s="68"/>
      <c r="C326" s="70"/>
      <c r="D326" s="71"/>
    </row>
    <row r="327" spans="1:4" s="57" customFormat="1" ht="15.75">
      <c r="A327" s="68"/>
      <c r="C327" s="70"/>
      <c r="D327" s="71"/>
    </row>
    <row r="328" spans="1:4" s="57" customFormat="1" ht="15.75">
      <c r="A328" s="68"/>
      <c r="C328" s="70"/>
      <c r="D328" s="71"/>
    </row>
    <row r="329" spans="1:4" s="57" customFormat="1" ht="15.75">
      <c r="A329" s="68"/>
      <c r="C329" s="70"/>
      <c r="D329" s="71"/>
    </row>
    <row r="330" spans="1:4" s="57" customFormat="1" ht="15.75">
      <c r="A330" s="68"/>
      <c r="C330" s="70"/>
      <c r="D330" s="71"/>
    </row>
    <row r="331" spans="1:4" s="57" customFormat="1" ht="15.75">
      <c r="A331" s="68"/>
      <c r="C331" s="70"/>
      <c r="D331" s="71"/>
    </row>
    <row r="332" spans="1:4" s="57" customFormat="1" ht="15.75">
      <c r="A332" s="68"/>
      <c r="C332" s="70"/>
      <c r="D332" s="71"/>
    </row>
    <row r="333" spans="1:4" s="57" customFormat="1" ht="15.75">
      <c r="A333" s="68"/>
      <c r="C333" s="70"/>
      <c r="D333" s="71"/>
    </row>
    <row r="334" spans="1:4" s="57" customFormat="1" ht="15.75">
      <c r="A334" s="68"/>
      <c r="C334" s="70"/>
      <c r="D334" s="71"/>
    </row>
    <row r="335" spans="1:4" s="57" customFormat="1" ht="15.75">
      <c r="A335" s="68"/>
      <c r="C335" s="70"/>
      <c r="D335" s="71"/>
    </row>
    <row r="336" spans="1:4" s="57" customFormat="1" ht="15.75">
      <c r="A336" s="68"/>
      <c r="C336" s="70"/>
      <c r="D336" s="71"/>
    </row>
    <row r="337" spans="1:4" s="57" customFormat="1" ht="15.75">
      <c r="A337" s="68"/>
      <c r="C337" s="70"/>
      <c r="D337" s="71"/>
    </row>
    <row r="338" spans="1:4" s="57" customFormat="1" ht="15.75">
      <c r="A338" s="68"/>
      <c r="C338" s="70"/>
      <c r="D338" s="71"/>
    </row>
    <row r="339" spans="1:4" s="57" customFormat="1" ht="15.75">
      <c r="A339" s="68"/>
      <c r="C339" s="70"/>
      <c r="D339" s="71"/>
    </row>
    <row r="340" spans="1:4" s="57" customFormat="1" ht="15.75">
      <c r="A340" s="68"/>
      <c r="C340" s="70"/>
      <c r="D340" s="71"/>
    </row>
    <row r="341" spans="1:4" s="57" customFormat="1" ht="15.75">
      <c r="A341" s="68"/>
      <c r="C341" s="70"/>
      <c r="D341" s="71"/>
    </row>
    <row r="342" spans="1:4" s="57" customFormat="1" ht="15.75">
      <c r="A342" s="68"/>
      <c r="C342" s="70"/>
      <c r="D342" s="71"/>
    </row>
    <row r="343" spans="1:4" s="57" customFormat="1" ht="15.75">
      <c r="A343" s="68"/>
      <c r="C343" s="70"/>
      <c r="D343" s="71"/>
    </row>
    <row r="344" spans="1:4" s="57" customFormat="1" ht="15.75">
      <c r="A344" s="68"/>
      <c r="C344" s="70"/>
      <c r="D344" s="71"/>
    </row>
    <row r="345" spans="1:4" s="57" customFormat="1" ht="15.75">
      <c r="A345" s="68"/>
      <c r="C345" s="70"/>
      <c r="D345" s="71"/>
    </row>
    <row r="346" spans="1:4" s="57" customFormat="1" ht="15.75">
      <c r="A346" s="68"/>
      <c r="C346" s="70"/>
      <c r="D346" s="71"/>
    </row>
    <row r="347" spans="1:4" s="57" customFormat="1" ht="15.75">
      <c r="A347" s="68"/>
      <c r="C347" s="70"/>
      <c r="D347" s="71"/>
    </row>
    <row r="348" spans="1:4" s="57" customFormat="1" ht="15.75">
      <c r="A348" s="68"/>
      <c r="C348" s="70"/>
      <c r="D348" s="71"/>
    </row>
    <row r="349" spans="1:4" s="57" customFormat="1" ht="15.75">
      <c r="A349" s="68"/>
      <c r="C349" s="70"/>
      <c r="D349" s="71"/>
    </row>
    <row r="350" spans="1:4" s="57" customFormat="1" ht="15.75">
      <c r="A350" s="68"/>
      <c r="C350" s="70"/>
      <c r="D350" s="71"/>
    </row>
    <row r="351" spans="1:4" s="57" customFormat="1" ht="15.75">
      <c r="A351" s="68"/>
      <c r="C351" s="70"/>
      <c r="D351" s="71"/>
    </row>
    <row r="352" spans="1:4" s="57" customFormat="1" ht="15.75">
      <c r="A352" s="68"/>
      <c r="C352" s="70"/>
      <c r="D352" s="71"/>
    </row>
    <row r="353" spans="1:4" s="57" customFormat="1" ht="15.75">
      <c r="A353" s="68"/>
      <c r="C353" s="70"/>
      <c r="D353" s="71"/>
    </row>
    <row r="354" spans="1:4" s="57" customFormat="1" ht="15.75">
      <c r="A354" s="68"/>
      <c r="C354" s="70"/>
      <c r="D354" s="71"/>
    </row>
    <row r="355" spans="1:4" s="57" customFormat="1" ht="15.75">
      <c r="A355" s="68"/>
      <c r="C355" s="70"/>
      <c r="D355" s="71"/>
    </row>
    <row r="356" spans="1:4" s="57" customFormat="1" ht="15.75">
      <c r="A356" s="68"/>
      <c r="C356" s="70"/>
      <c r="D356" s="71"/>
    </row>
    <row r="357" spans="1:4" s="57" customFormat="1" ht="15.75">
      <c r="A357" s="68"/>
      <c r="C357" s="70"/>
      <c r="D357" s="71"/>
    </row>
    <row r="358" spans="1:4" s="57" customFormat="1" ht="15.75">
      <c r="A358" s="68"/>
      <c r="C358" s="70"/>
      <c r="D358" s="71"/>
    </row>
    <row r="359" spans="1:4" s="57" customFormat="1" ht="15.75">
      <c r="A359" s="68"/>
      <c r="C359" s="70"/>
      <c r="D359" s="71"/>
    </row>
    <row r="360" spans="1:4" s="57" customFormat="1" ht="15.75">
      <c r="A360" s="68"/>
      <c r="C360" s="70"/>
      <c r="D360" s="71"/>
    </row>
    <row r="361" spans="1:4" s="57" customFormat="1" ht="15.75">
      <c r="A361" s="68"/>
      <c r="C361" s="70"/>
      <c r="D361" s="71"/>
    </row>
    <row r="362" spans="1:4" s="57" customFormat="1" ht="15.75">
      <c r="A362" s="68"/>
      <c r="C362" s="70"/>
      <c r="D362" s="71"/>
    </row>
    <row r="363" spans="1:4" s="57" customFormat="1" ht="15.75">
      <c r="A363" s="68"/>
      <c r="C363" s="70"/>
      <c r="D363" s="71"/>
    </row>
    <row r="364" spans="1:4" s="57" customFormat="1" ht="15.75">
      <c r="A364" s="68"/>
      <c r="C364" s="70"/>
      <c r="D364" s="71"/>
    </row>
    <row r="365" spans="1:4" s="57" customFormat="1" ht="15.75">
      <c r="A365" s="68"/>
      <c r="C365" s="70"/>
      <c r="D365" s="71"/>
    </row>
    <row r="366" spans="1:4" s="57" customFormat="1" ht="15.75">
      <c r="A366" s="68"/>
      <c r="C366" s="70"/>
      <c r="D366" s="71"/>
    </row>
    <row r="367" spans="1:4" s="57" customFormat="1" ht="15.75">
      <c r="A367" s="68"/>
      <c r="C367" s="70"/>
      <c r="D367" s="71"/>
    </row>
    <row r="368" spans="1:4" s="57" customFormat="1" ht="15.75">
      <c r="A368" s="68"/>
      <c r="C368" s="70"/>
      <c r="D368" s="71"/>
    </row>
    <row r="369" spans="1:4" s="57" customFormat="1" ht="15.75">
      <c r="A369" s="68"/>
      <c r="C369" s="70"/>
      <c r="D369" s="71"/>
    </row>
    <row r="370" spans="1:4" s="57" customFormat="1" ht="15.75">
      <c r="A370" s="68"/>
      <c r="C370" s="70"/>
      <c r="D370" s="71"/>
    </row>
    <row r="371" spans="1:4" s="57" customFormat="1" ht="15.75">
      <c r="A371" s="68"/>
      <c r="C371" s="70"/>
      <c r="D371" s="71"/>
    </row>
    <row r="372" spans="1:4" s="57" customFormat="1" ht="15.75">
      <c r="A372" s="68"/>
      <c r="C372" s="70"/>
      <c r="D372" s="71"/>
    </row>
    <row r="373" spans="1:4" s="57" customFormat="1" ht="15.75">
      <c r="A373" s="68"/>
      <c r="C373" s="70"/>
      <c r="D373" s="71"/>
    </row>
    <row r="374" spans="1:4" s="57" customFormat="1" ht="15.75">
      <c r="A374" s="68"/>
      <c r="C374" s="70"/>
      <c r="D374" s="71"/>
    </row>
    <row r="375" spans="1:4" s="57" customFormat="1" ht="15.75">
      <c r="A375" s="68"/>
      <c r="C375" s="70"/>
      <c r="D375" s="71"/>
    </row>
    <row r="376" spans="1:4" s="57" customFormat="1" ht="15.75">
      <c r="A376" s="68"/>
      <c r="C376" s="70"/>
      <c r="D376" s="71"/>
    </row>
    <row r="377" spans="1:4" s="57" customFormat="1" ht="15.75">
      <c r="A377" s="68"/>
      <c r="C377" s="70"/>
      <c r="D377" s="71"/>
    </row>
    <row r="378" spans="1:4" s="57" customFormat="1" ht="15.75">
      <c r="A378" s="68"/>
      <c r="C378" s="70"/>
      <c r="D378" s="71"/>
    </row>
    <row r="379" spans="1:4" s="57" customFormat="1" ht="15.75">
      <c r="A379" s="68"/>
      <c r="C379" s="70"/>
      <c r="D379" s="71"/>
    </row>
    <row r="380" spans="1:4" s="57" customFormat="1" ht="15.75">
      <c r="A380" s="68"/>
      <c r="C380" s="70"/>
      <c r="D380" s="71"/>
    </row>
    <row r="381" spans="1:4" s="57" customFormat="1" ht="15.75">
      <c r="A381" s="68"/>
      <c r="C381" s="70"/>
      <c r="D381" s="71"/>
    </row>
    <row r="382" spans="1:4" s="57" customFormat="1" ht="15.75">
      <c r="A382" s="68"/>
      <c r="C382" s="70"/>
      <c r="D382" s="71"/>
    </row>
    <row r="383" spans="1:4" s="57" customFormat="1" ht="15.75">
      <c r="A383" s="68"/>
      <c r="C383" s="70"/>
      <c r="D383" s="71"/>
    </row>
    <row r="384" spans="1:4" s="57" customFormat="1" ht="15.75">
      <c r="A384" s="68"/>
      <c r="C384" s="70"/>
      <c r="D384" s="71"/>
    </row>
    <row r="385" spans="1:4" s="57" customFormat="1" ht="15.75">
      <c r="A385" s="68"/>
      <c r="C385" s="70"/>
      <c r="D385" s="71"/>
    </row>
    <row r="386" spans="1:4" s="57" customFormat="1" ht="15.75">
      <c r="A386" s="68"/>
      <c r="C386" s="70"/>
      <c r="D386" s="71"/>
    </row>
    <row r="387" spans="1:4" s="57" customFormat="1" ht="15.75">
      <c r="A387" s="68"/>
      <c r="C387" s="70"/>
      <c r="D387" s="71"/>
    </row>
    <row r="388" spans="1:4" s="57" customFormat="1" ht="15.75">
      <c r="A388" s="68"/>
      <c r="C388" s="70"/>
      <c r="D388" s="71"/>
    </row>
    <row r="389" spans="1:4" s="57" customFormat="1" ht="15.75">
      <c r="A389" s="68"/>
      <c r="C389" s="70"/>
      <c r="D389" s="71"/>
    </row>
    <row r="390" spans="1:4" s="57" customFormat="1" ht="15.75">
      <c r="A390" s="68"/>
      <c r="C390" s="70"/>
      <c r="D390" s="71"/>
    </row>
    <row r="391" spans="1:4" s="57" customFormat="1" ht="15.75">
      <c r="A391" s="68"/>
      <c r="C391" s="70"/>
      <c r="D391" s="71"/>
    </row>
    <row r="392" spans="1:4" s="57" customFormat="1" ht="15.75">
      <c r="A392" s="68"/>
      <c r="C392" s="70"/>
      <c r="D392" s="71"/>
    </row>
    <row r="393" spans="1:4" s="57" customFormat="1" ht="15.75">
      <c r="A393" s="68"/>
      <c r="C393" s="70"/>
      <c r="D393" s="71"/>
    </row>
    <row r="394" spans="1:4" s="57" customFormat="1" ht="15.75">
      <c r="A394" s="68"/>
      <c r="C394" s="70"/>
      <c r="D394" s="71"/>
    </row>
    <row r="395" spans="1:4" s="57" customFormat="1" ht="15.75">
      <c r="A395" s="68"/>
      <c r="C395" s="70"/>
      <c r="D395" s="71"/>
    </row>
    <row r="396" spans="1:4" s="57" customFormat="1" ht="15.75">
      <c r="A396" s="68"/>
      <c r="C396" s="70"/>
      <c r="D396" s="71"/>
    </row>
    <row r="397" spans="1:4" s="57" customFormat="1" ht="15.75">
      <c r="A397" s="68"/>
      <c r="C397" s="70"/>
      <c r="D397" s="71"/>
    </row>
    <row r="398" spans="1:4" s="57" customFormat="1" ht="15.75">
      <c r="A398" s="68"/>
      <c r="C398" s="70"/>
      <c r="D398" s="71"/>
    </row>
    <row r="399" spans="1:4" s="57" customFormat="1" ht="15.75">
      <c r="A399" s="68"/>
      <c r="C399" s="70"/>
      <c r="D399" s="71"/>
    </row>
    <row r="400" spans="1:4" s="57" customFormat="1" ht="15.75">
      <c r="A400" s="68"/>
      <c r="C400" s="70"/>
      <c r="D400" s="71"/>
    </row>
    <row r="401" spans="1:4" s="57" customFormat="1" ht="15.75">
      <c r="A401" s="68"/>
      <c r="C401" s="70"/>
      <c r="D401" s="71"/>
    </row>
    <row r="402" spans="1:4" s="57" customFormat="1" ht="15.75">
      <c r="A402" s="68"/>
      <c r="C402" s="70"/>
      <c r="D402" s="71"/>
    </row>
    <row r="403" spans="1:4" s="57" customFormat="1" ht="15.75">
      <c r="A403" s="68"/>
      <c r="C403" s="70"/>
      <c r="D403" s="71"/>
    </row>
    <row r="404" spans="1:4" s="57" customFormat="1" ht="15.75">
      <c r="A404" s="68"/>
      <c r="C404" s="70"/>
      <c r="D404" s="71"/>
    </row>
    <row r="405" spans="1:4" s="57" customFormat="1" ht="15.75">
      <c r="A405" s="68"/>
      <c r="C405" s="70"/>
      <c r="D405" s="71"/>
    </row>
    <row r="406" spans="1:4" s="57" customFormat="1" ht="15.75">
      <c r="A406" s="68"/>
      <c r="C406" s="70"/>
      <c r="D406" s="71"/>
    </row>
    <row r="407" spans="1:4" s="57" customFormat="1" ht="15.75">
      <c r="A407" s="68"/>
      <c r="C407" s="70"/>
      <c r="D407" s="71"/>
    </row>
    <row r="408" spans="1:4" s="57" customFormat="1" ht="15.75">
      <c r="A408" s="68"/>
      <c r="C408" s="70"/>
      <c r="D408" s="71"/>
    </row>
    <row r="409" spans="1:4" s="57" customFormat="1" ht="15.75">
      <c r="A409" s="68"/>
      <c r="C409" s="70"/>
      <c r="D409" s="71"/>
    </row>
    <row r="410" spans="1:4" s="57" customFormat="1" ht="15.75">
      <c r="A410" s="68"/>
      <c r="C410" s="70"/>
      <c r="D410" s="71"/>
    </row>
    <row r="411" spans="1:4" s="57" customFormat="1" ht="15.75">
      <c r="A411" s="68"/>
      <c r="C411" s="70"/>
      <c r="D411" s="71"/>
    </row>
    <row r="412" spans="1:4" s="57" customFormat="1" ht="15.75">
      <c r="A412" s="68"/>
      <c r="C412" s="70"/>
      <c r="D412" s="71"/>
    </row>
    <row r="413" spans="1:4" s="57" customFormat="1" ht="15.75">
      <c r="A413" s="68"/>
      <c r="C413" s="70"/>
      <c r="D413" s="71"/>
    </row>
    <row r="414" spans="1:4" s="57" customFormat="1" ht="15.75">
      <c r="A414" s="68"/>
      <c r="C414" s="70"/>
      <c r="D414" s="71"/>
    </row>
    <row r="415" spans="1:4" s="57" customFormat="1" ht="15.75">
      <c r="A415" s="68"/>
      <c r="C415" s="70"/>
      <c r="D415" s="71"/>
    </row>
    <row r="416" spans="1:4" s="57" customFormat="1" ht="15.75">
      <c r="A416" s="68"/>
      <c r="C416" s="70"/>
      <c r="D416" s="71"/>
    </row>
    <row r="417" spans="1:4" s="57" customFormat="1" ht="15.75">
      <c r="A417" s="68"/>
      <c r="C417" s="70"/>
      <c r="D417" s="71"/>
    </row>
    <row r="418" spans="1:4" s="57" customFormat="1" ht="15.75">
      <c r="A418" s="68"/>
      <c r="C418" s="70"/>
      <c r="D418" s="71"/>
    </row>
    <row r="419" spans="1:4" s="57" customFormat="1" ht="15.75">
      <c r="A419" s="68"/>
      <c r="C419" s="70"/>
      <c r="D419" s="71"/>
    </row>
    <row r="420" spans="1:4" s="57" customFormat="1" ht="15.75">
      <c r="A420" s="68"/>
      <c r="C420" s="70"/>
      <c r="D420" s="71"/>
    </row>
    <row r="421" spans="1:4" s="57" customFormat="1" ht="15.75">
      <c r="A421" s="68"/>
      <c r="C421" s="70"/>
      <c r="D421" s="71"/>
    </row>
    <row r="422" spans="1:4" s="57" customFormat="1" ht="15.75">
      <c r="A422" s="68"/>
      <c r="C422" s="70"/>
      <c r="D422" s="71"/>
    </row>
    <row r="423" spans="1:4" s="57" customFormat="1" ht="15.75">
      <c r="A423" s="68"/>
      <c r="C423" s="70"/>
      <c r="D423" s="71"/>
    </row>
    <row r="424" spans="1:4" s="57" customFormat="1" ht="15.75">
      <c r="A424" s="68"/>
      <c r="C424" s="70"/>
      <c r="D424" s="71"/>
    </row>
    <row r="425" spans="1:4" s="57" customFormat="1" ht="15.75">
      <c r="A425" s="68"/>
      <c r="C425" s="70"/>
      <c r="D425" s="71"/>
    </row>
    <row r="426" spans="1:4" s="57" customFormat="1" ht="15.75">
      <c r="A426" s="68"/>
      <c r="C426" s="70"/>
      <c r="D426" s="71"/>
    </row>
    <row r="427" spans="1:4" s="57" customFormat="1" ht="15.75">
      <c r="A427" s="68"/>
      <c r="C427" s="70"/>
      <c r="D427" s="71"/>
    </row>
    <row r="428" spans="1:4" s="57" customFormat="1" ht="15.75">
      <c r="A428" s="68"/>
      <c r="C428" s="70"/>
      <c r="D428" s="71"/>
    </row>
    <row r="429" spans="1:4" s="57" customFormat="1" ht="15.75">
      <c r="A429" s="68"/>
      <c r="C429" s="70"/>
      <c r="D429" s="71"/>
    </row>
    <row r="430" spans="1:4" s="57" customFormat="1" ht="15.75">
      <c r="A430" s="68"/>
      <c r="C430" s="70"/>
      <c r="D430" s="71"/>
    </row>
    <row r="431" spans="1:4" s="57" customFormat="1" ht="15.75">
      <c r="A431" s="68"/>
      <c r="C431" s="70"/>
      <c r="D431" s="71"/>
    </row>
    <row r="432" spans="1:4" s="57" customFormat="1" ht="15.75">
      <c r="A432" s="68"/>
      <c r="C432" s="70"/>
      <c r="D432" s="71"/>
    </row>
    <row r="433" spans="1:4" s="57" customFormat="1" ht="15.75">
      <c r="A433" s="68"/>
      <c r="C433" s="70"/>
      <c r="D433" s="71"/>
    </row>
    <row r="434" spans="1:4" s="57" customFormat="1" ht="15.75">
      <c r="A434" s="68"/>
      <c r="C434" s="70"/>
      <c r="D434" s="71"/>
    </row>
    <row r="435" spans="1:4" s="57" customFormat="1" ht="15.75">
      <c r="A435" s="68"/>
      <c r="C435" s="70"/>
      <c r="D435" s="71"/>
    </row>
    <row r="436" spans="1:4" s="57" customFormat="1" ht="15.75">
      <c r="A436" s="68"/>
      <c r="C436" s="70"/>
      <c r="D436" s="71"/>
    </row>
    <row r="437" spans="1:4" s="57" customFormat="1" ht="15.75">
      <c r="A437" s="68"/>
      <c r="C437" s="70"/>
      <c r="D437" s="71"/>
    </row>
    <row r="438" spans="1:4" s="57" customFormat="1" ht="15.75">
      <c r="A438" s="68"/>
      <c r="C438" s="70"/>
      <c r="D438" s="71"/>
    </row>
    <row r="439" spans="1:4" s="57" customFormat="1" ht="15.75">
      <c r="A439" s="68"/>
      <c r="C439" s="70"/>
      <c r="D439" s="71"/>
    </row>
    <row r="440" spans="1:4" s="57" customFormat="1" ht="15.75">
      <c r="A440" s="68"/>
      <c r="C440" s="70"/>
      <c r="D440" s="71"/>
    </row>
    <row r="441" spans="1:4" s="57" customFormat="1" ht="15.75">
      <c r="A441" s="68"/>
      <c r="C441" s="70"/>
      <c r="D441" s="71"/>
    </row>
    <row r="442" spans="1:4" s="57" customFormat="1" ht="15.75">
      <c r="A442" s="68"/>
      <c r="C442" s="70"/>
      <c r="D442" s="71"/>
    </row>
    <row r="443" spans="1:4" s="57" customFormat="1" ht="15.75">
      <c r="A443" s="68"/>
      <c r="C443" s="70"/>
      <c r="D443" s="71"/>
    </row>
    <row r="444" spans="1:4" s="57" customFormat="1" ht="15.75">
      <c r="A444" s="68"/>
      <c r="C444" s="70"/>
      <c r="D444" s="71"/>
    </row>
    <row r="445" spans="1:4" s="57" customFormat="1" ht="15.75">
      <c r="A445" s="68"/>
      <c r="C445" s="70"/>
      <c r="D445" s="71"/>
    </row>
    <row r="446" spans="1:4" s="57" customFormat="1" ht="15.75">
      <c r="A446" s="68"/>
      <c r="C446" s="70"/>
      <c r="D446" s="71"/>
    </row>
    <row r="447" spans="1:4" s="57" customFormat="1" ht="15.75">
      <c r="A447" s="68"/>
      <c r="C447" s="70"/>
      <c r="D447" s="71"/>
    </row>
    <row r="448" spans="1:4" s="57" customFormat="1" ht="15.75">
      <c r="A448" s="68"/>
      <c r="C448" s="70"/>
      <c r="D448" s="71"/>
    </row>
    <row r="449" spans="1:4" s="57" customFormat="1" ht="15.75">
      <c r="A449" s="68"/>
      <c r="C449" s="70"/>
      <c r="D449" s="71"/>
    </row>
    <row r="450" spans="1:4" s="57" customFormat="1" ht="15.75">
      <c r="A450" s="68"/>
      <c r="C450" s="70"/>
      <c r="D450" s="71"/>
    </row>
    <row r="451" spans="1:4" s="57" customFormat="1" ht="15.75">
      <c r="A451" s="68"/>
      <c r="C451" s="70"/>
      <c r="D451" s="71"/>
    </row>
    <row r="452" spans="1:4" s="57" customFormat="1" ht="15.75">
      <c r="A452" s="68"/>
      <c r="C452" s="70"/>
      <c r="D452" s="71"/>
    </row>
    <row r="453" spans="1:4" s="57" customFormat="1" ht="15.75">
      <c r="A453" s="68"/>
      <c r="C453" s="70"/>
      <c r="D453" s="71"/>
    </row>
    <row r="454" spans="1:4" s="57" customFormat="1" ht="15.75">
      <c r="A454" s="68"/>
      <c r="C454" s="70"/>
      <c r="D454" s="71"/>
    </row>
    <row r="455" spans="1:4" s="57" customFormat="1" ht="15.75">
      <c r="A455" s="68"/>
      <c r="C455" s="70"/>
      <c r="D455" s="71"/>
    </row>
    <row r="456" spans="1:4" s="57" customFormat="1" ht="15.75">
      <c r="A456" s="68"/>
      <c r="C456" s="70"/>
      <c r="D456" s="71"/>
    </row>
    <row r="457" spans="1:4" s="57" customFormat="1" ht="15.75">
      <c r="A457" s="68"/>
      <c r="C457" s="70"/>
      <c r="D457" s="71"/>
    </row>
    <row r="458" spans="1:4" s="57" customFormat="1" ht="15.75">
      <c r="A458" s="68"/>
      <c r="C458" s="70"/>
      <c r="D458" s="71"/>
    </row>
    <row r="459" spans="1:4" s="57" customFormat="1" ht="15.75">
      <c r="A459" s="68"/>
      <c r="C459" s="70"/>
      <c r="D459" s="71"/>
    </row>
    <row r="460" spans="1:4" s="57" customFormat="1" ht="15.75">
      <c r="A460" s="68"/>
      <c r="C460" s="70"/>
      <c r="D460" s="71"/>
    </row>
    <row r="461" spans="1:4" s="57" customFormat="1" ht="15.75">
      <c r="A461" s="68"/>
      <c r="C461" s="70"/>
      <c r="D461" s="71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</sheetData>
  <sheetProtection/>
  <mergeCells count="14">
    <mergeCell ref="D8:G8"/>
    <mergeCell ref="H8:K8"/>
    <mergeCell ref="E9:G9"/>
    <mergeCell ref="I9:K9"/>
    <mergeCell ref="A3:K3"/>
    <mergeCell ref="E57:F57"/>
    <mergeCell ref="C57:D57"/>
    <mergeCell ref="A4:K4"/>
    <mergeCell ref="A5:K5"/>
    <mergeCell ref="C51:E51"/>
    <mergeCell ref="C53:D53"/>
    <mergeCell ref="E53:F53"/>
    <mergeCell ref="B7:B10"/>
    <mergeCell ref="D7:K7"/>
  </mergeCells>
  <printOptions/>
  <pageMargins left="0.49" right="0.29" top="0.69" bottom="0.72" header="0.5" footer="0.5"/>
  <pageSetup fitToHeight="1" fitToWidth="1" horizontalDpi="300" verticalDpi="300" orientation="portrait" paperSize="8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2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7" sqref="F17"/>
    </sheetView>
  </sheetViews>
  <sheetFormatPr defaultColWidth="9.140625" defaultRowHeight="12.75"/>
  <cols>
    <col min="1" max="1" width="6.28125" style="82" customWidth="1"/>
    <col min="2" max="2" width="100.00390625" style="82" customWidth="1"/>
    <col min="3" max="3" width="13.140625" style="106" customWidth="1"/>
    <col min="4" max="4" width="15.140625" style="84" customWidth="1"/>
    <col min="5" max="5" width="13.57421875" style="84" customWidth="1"/>
    <col min="6" max="6" width="21.57421875" style="84" customWidth="1"/>
    <col min="7" max="7" width="15.421875" style="84" customWidth="1"/>
    <col min="8" max="8" width="15.28125" style="84" customWidth="1"/>
    <col min="9" max="9" width="32.140625" style="84" customWidth="1"/>
    <col min="10" max="16384" width="9.140625" style="82" customWidth="1"/>
  </cols>
  <sheetData>
    <row r="1" spans="1:9" s="125" customFormat="1" ht="20.25">
      <c r="A1" s="315" t="s">
        <v>104</v>
      </c>
      <c r="B1" s="315"/>
      <c r="C1" s="315"/>
      <c r="D1" s="315"/>
      <c r="E1" s="315"/>
      <c r="F1" s="315"/>
      <c r="G1" s="315"/>
      <c r="H1" s="315"/>
      <c r="I1" s="315"/>
    </row>
    <row r="2" spans="1:9" s="125" customFormat="1" ht="72" customHeight="1">
      <c r="A2" s="316" t="s">
        <v>111</v>
      </c>
      <c r="B2" s="316"/>
      <c r="C2" s="316"/>
      <c r="D2" s="316"/>
      <c r="E2" s="316"/>
      <c r="F2" s="316"/>
      <c r="G2" s="316"/>
      <c r="H2" s="316"/>
      <c r="I2" s="316"/>
    </row>
    <row r="3" spans="1:9" s="112" customFormat="1" ht="16.5">
      <c r="A3" s="354" t="s">
        <v>16</v>
      </c>
      <c r="B3" s="352"/>
      <c r="C3" s="127" t="s">
        <v>14</v>
      </c>
      <c r="D3" s="353" t="s">
        <v>78</v>
      </c>
      <c r="E3" s="353"/>
      <c r="F3" s="317" t="s">
        <v>103</v>
      </c>
      <c r="G3" s="318" t="s">
        <v>92</v>
      </c>
      <c r="H3" s="319" t="s">
        <v>93</v>
      </c>
      <c r="I3" s="319" t="s">
        <v>94</v>
      </c>
    </row>
    <row r="4" spans="1:9" s="112" customFormat="1" ht="49.5" customHeight="1">
      <c r="A4" s="355"/>
      <c r="B4" s="352"/>
      <c r="C4" s="127" t="s">
        <v>77</v>
      </c>
      <c r="D4" s="126" t="s">
        <v>79</v>
      </c>
      <c r="E4" s="126" t="s">
        <v>109</v>
      </c>
      <c r="F4" s="317"/>
      <c r="G4" s="318"/>
      <c r="H4" s="319"/>
      <c r="I4" s="319"/>
    </row>
    <row r="5" spans="1:9" s="128" customFormat="1" ht="18" customHeight="1">
      <c r="A5" s="111">
        <v>1</v>
      </c>
      <c r="B5" s="111">
        <v>2</v>
      </c>
      <c r="C5" s="111">
        <v>3</v>
      </c>
      <c r="D5" s="111">
        <v>4</v>
      </c>
      <c r="E5" s="111">
        <v>5</v>
      </c>
      <c r="F5" s="111">
        <v>6</v>
      </c>
      <c r="G5" s="111">
        <v>7</v>
      </c>
      <c r="H5" s="111">
        <v>8</v>
      </c>
      <c r="I5" s="111">
        <v>9</v>
      </c>
    </row>
    <row r="6" spans="1:9" s="116" customFormat="1" ht="16.5">
      <c r="A6" s="113" t="s">
        <v>95</v>
      </c>
      <c r="B6" s="114" t="s">
        <v>80</v>
      </c>
      <c r="C6" s="115"/>
      <c r="D6" s="159">
        <v>65.607</v>
      </c>
      <c r="E6" s="113" t="s">
        <v>87</v>
      </c>
      <c r="F6" s="113"/>
      <c r="G6" s="113"/>
      <c r="H6" s="113"/>
      <c r="I6" s="113"/>
    </row>
    <row r="7" spans="1:9" s="116" customFormat="1" ht="21.75" customHeight="1">
      <c r="A7" s="113" t="s">
        <v>96</v>
      </c>
      <c r="B7" s="114" t="s">
        <v>81</v>
      </c>
      <c r="C7" s="117"/>
      <c r="D7" s="117" t="s">
        <v>87</v>
      </c>
      <c r="E7" s="113">
        <v>0</v>
      </c>
      <c r="F7" s="113"/>
      <c r="G7" s="113"/>
      <c r="H7" s="113"/>
      <c r="I7" s="113"/>
    </row>
    <row r="8" spans="1:9" s="116" customFormat="1" ht="21.75" customHeight="1">
      <c r="A8" s="113" t="s">
        <v>97</v>
      </c>
      <c r="B8" s="114" t="s">
        <v>82</v>
      </c>
      <c r="C8" s="117"/>
      <c r="D8" s="117">
        <v>4353105</v>
      </c>
      <c r="E8" s="113"/>
      <c r="F8" s="113">
        <v>0</v>
      </c>
      <c r="G8" s="113"/>
      <c r="H8" s="113"/>
      <c r="I8" s="113"/>
    </row>
    <row r="9" spans="1:9" s="116" customFormat="1" ht="21.75" customHeight="1">
      <c r="A9" s="113" t="s">
        <v>98</v>
      </c>
      <c r="B9" s="114" t="s">
        <v>83</v>
      </c>
      <c r="C9" s="117"/>
      <c r="D9" s="117">
        <v>0</v>
      </c>
      <c r="E9" s="113">
        <v>10.24</v>
      </c>
      <c r="F9" s="113"/>
      <c r="G9" s="113"/>
      <c r="H9" s="113"/>
      <c r="I9" s="113"/>
    </row>
    <row r="10" spans="1:9" s="116" customFormat="1" ht="21.75" customHeight="1">
      <c r="A10" s="118" t="s">
        <v>99</v>
      </c>
      <c r="B10" s="114" t="s">
        <v>84</v>
      </c>
      <c r="C10" s="117"/>
      <c r="D10" s="117" t="s">
        <v>87</v>
      </c>
      <c r="E10" s="113">
        <v>0</v>
      </c>
      <c r="F10" s="113">
        <v>0</v>
      </c>
      <c r="G10" s="113"/>
      <c r="H10" s="113"/>
      <c r="I10" s="113"/>
    </row>
    <row r="11" spans="1:9" s="116" customFormat="1" ht="21.75" customHeight="1">
      <c r="A11" s="113" t="s">
        <v>100</v>
      </c>
      <c r="B11" s="114" t="s">
        <v>85</v>
      </c>
      <c r="C11" s="117"/>
      <c r="D11" s="117"/>
      <c r="E11" s="113"/>
      <c r="F11" s="113">
        <v>10615.18</v>
      </c>
      <c r="G11" s="115">
        <f>G39+G40+G30</f>
        <v>10615.179</v>
      </c>
      <c r="H11" s="115">
        <f>G11-F11</f>
        <v>-0.0010000000002037268</v>
      </c>
      <c r="I11" s="113"/>
    </row>
    <row r="12" spans="1:9" s="116" customFormat="1" ht="21.75" customHeight="1">
      <c r="A12" s="113" t="s">
        <v>101</v>
      </c>
      <c r="B12" s="114" t="s">
        <v>86</v>
      </c>
      <c r="C12" s="117"/>
      <c r="D12" s="117"/>
      <c r="E12" s="113"/>
      <c r="F12" s="115">
        <v>300000</v>
      </c>
      <c r="G12" s="115">
        <f>G15-G11</f>
        <v>80781.48000000001</v>
      </c>
      <c r="H12" s="115">
        <f>H15</f>
        <v>-219218.51999999993</v>
      </c>
      <c r="I12" s="113"/>
    </row>
    <row r="13" spans="1:9" s="116" customFormat="1" ht="16.5">
      <c r="A13" s="119"/>
      <c r="B13" s="120" t="s">
        <v>57</v>
      </c>
      <c r="C13" s="117"/>
      <c r="D13" s="117"/>
      <c r="E13" s="113"/>
      <c r="F13" s="115"/>
      <c r="G13" s="115"/>
      <c r="H13" s="115"/>
      <c r="I13" s="113"/>
    </row>
    <row r="14" spans="1:9" s="83" customFormat="1" ht="21.75" customHeight="1" hidden="1">
      <c r="A14" s="87"/>
      <c r="B14" s="89"/>
      <c r="C14" s="91"/>
      <c r="D14" s="91"/>
      <c r="E14" s="87"/>
      <c r="F14" s="107"/>
      <c r="G14" s="107"/>
      <c r="H14" s="107"/>
      <c r="I14" s="87"/>
    </row>
    <row r="15" spans="1:9" s="116" customFormat="1" ht="16.5">
      <c r="A15" s="113">
        <v>2</v>
      </c>
      <c r="B15" s="129" t="s">
        <v>24</v>
      </c>
      <c r="C15" s="130">
        <f>C16+C25+C34</f>
        <v>556150</v>
      </c>
      <c r="D15" s="130">
        <f>D16+D25+D34</f>
        <v>556150</v>
      </c>
      <c r="E15" s="130">
        <f>E16+E25+E34</f>
        <v>0</v>
      </c>
      <c r="F15" s="131">
        <f>F16+F25+F34+F40</f>
        <v>310615.17899999995</v>
      </c>
      <c r="G15" s="131">
        <f>G16+G25+G34+G40</f>
        <v>91396.65900000001</v>
      </c>
      <c r="H15" s="115">
        <f>G15-F15</f>
        <v>-219218.51999999993</v>
      </c>
      <c r="I15" s="113"/>
    </row>
    <row r="16" spans="1:9" s="116" customFormat="1" ht="16.5">
      <c r="A16" s="113" t="s">
        <v>25</v>
      </c>
      <c r="B16" s="129" t="s">
        <v>26</v>
      </c>
      <c r="C16" s="117">
        <f>SUM(C17:C24)</f>
        <v>273127</v>
      </c>
      <c r="D16" s="117">
        <f>SUM(D17:D24)</f>
        <v>273127</v>
      </c>
      <c r="E16" s="117">
        <f>SUM(E17:E24)</f>
        <v>0</v>
      </c>
      <c r="F16" s="115">
        <f>SUM(F17:F24)</f>
        <v>134198</v>
      </c>
      <c r="G16" s="115">
        <f>SUM(G17:G24)</f>
        <v>0</v>
      </c>
      <c r="H16" s="115">
        <f aca="true" t="shared" si="0" ref="H16:H25">G16-F16</f>
        <v>-134198</v>
      </c>
      <c r="I16" s="113"/>
    </row>
    <row r="17" spans="1:9" ht="32.25" customHeight="1">
      <c r="A17" s="85" t="s">
        <v>27</v>
      </c>
      <c r="B17" s="92" t="s">
        <v>28</v>
      </c>
      <c r="C17" s="93">
        <f>D17+E17</f>
        <v>100203</v>
      </c>
      <c r="D17" s="94">
        <v>100203</v>
      </c>
      <c r="E17" s="94">
        <v>0</v>
      </c>
      <c r="F17" s="96">
        <v>100203</v>
      </c>
      <c r="G17" s="96">
        <v>0</v>
      </c>
      <c r="H17" s="96">
        <f t="shared" si="0"/>
        <v>-100203</v>
      </c>
      <c r="I17" s="110" t="s">
        <v>102</v>
      </c>
    </row>
    <row r="18" spans="1:9" ht="30">
      <c r="A18" s="85" t="s">
        <v>29</v>
      </c>
      <c r="B18" s="92" t="s">
        <v>30</v>
      </c>
      <c r="C18" s="93">
        <f aca="true" t="shared" si="1" ref="C18:C34">D18+E18</f>
        <v>0</v>
      </c>
      <c r="D18" s="94">
        <v>0</v>
      </c>
      <c r="E18" s="94">
        <v>0</v>
      </c>
      <c r="F18" s="96">
        <v>0</v>
      </c>
      <c r="G18" s="96">
        <v>0</v>
      </c>
      <c r="H18" s="96">
        <f t="shared" si="0"/>
        <v>0</v>
      </c>
      <c r="I18" s="85"/>
    </row>
    <row r="19" spans="1:9" ht="45">
      <c r="A19" s="85" t="s">
        <v>31</v>
      </c>
      <c r="B19" s="92" t="s">
        <v>32</v>
      </c>
      <c r="C19" s="93">
        <f t="shared" si="1"/>
        <v>34776</v>
      </c>
      <c r="D19" s="94">
        <v>34776</v>
      </c>
      <c r="E19" s="94">
        <v>0</v>
      </c>
      <c r="F19" s="96">
        <v>33995</v>
      </c>
      <c r="G19" s="96">
        <v>0</v>
      </c>
      <c r="H19" s="96">
        <f t="shared" si="0"/>
        <v>-33995</v>
      </c>
      <c r="I19" s="110" t="s">
        <v>102</v>
      </c>
    </row>
    <row r="20" spans="1:9" ht="30">
      <c r="A20" s="85" t="s">
        <v>33</v>
      </c>
      <c r="B20" s="92" t="s">
        <v>34</v>
      </c>
      <c r="C20" s="93">
        <f t="shared" si="1"/>
        <v>0</v>
      </c>
      <c r="D20" s="94">
        <v>0</v>
      </c>
      <c r="E20" s="94">
        <v>0</v>
      </c>
      <c r="F20" s="96">
        <v>0</v>
      </c>
      <c r="G20" s="96">
        <v>0</v>
      </c>
      <c r="H20" s="96">
        <f t="shared" si="0"/>
        <v>0</v>
      </c>
      <c r="I20" s="85"/>
    </row>
    <row r="21" spans="1:9" ht="30" hidden="1">
      <c r="A21" s="85" t="s">
        <v>22</v>
      </c>
      <c r="B21" s="92" t="s">
        <v>23</v>
      </c>
      <c r="C21" s="93">
        <f t="shared" si="1"/>
        <v>0</v>
      </c>
      <c r="D21" s="94">
        <v>0</v>
      </c>
      <c r="E21" s="94">
        <v>0</v>
      </c>
      <c r="F21" s="96"/>
      <c r="G21" s="96"/>
      <c r="H21" s="96">
        <f t="shared" si="0"/>
        <v>0</v>
      </c>
      <c r="I21" s="85"/>
    </row>
    <row r="22" spans="1:9" ht="30">
      <c r="A22" s="95" t="s">
        <v>35</v>
      </c>
      <c r="B22" s="92" t="s">
        <v>36</v>
      </c>
      <c r="C22" s="93">
        <f t="shared" si="1"/>
        <v>122271</v>
      </c>
      <c r="D22" s="94">
        <v>122271</v>
      </c>
      <c r="E22" s="94">
        <v>0</v>
      </c>
      <c r="F22" s="96">
        <v>0</v>
      </c>
      <c r="G22" s="96">
        <v>0</v>
      </c>
      <c r="H22" s="96">
        <f t="shared" si="0"/>
        <v>0</v>
      </c>
      <c r="I22" s="85"/>
    </row>
    <row r="23" spans="1:9" ht="15">
      <c r="A23" s="85" t="s">
        <v>37</v>
      </c>
      <c r="B23" s="92" t="s">
        <v>38</v>
      </c>
      <c r="C23" s="93">
        <f t="shared" si="1"/>
        <v>15877</v>
      </c>
      <c r="D23" s="94">
        <v>15877</v>
      </c>
      <c r="E23" s="94">
        <v>0</v>
      </c>
      <c r="F23" s="96">
        <v>0</v>
      </c>
      <c r="G23" s="96">
        <v>0</v>
      </c>
      <c r="H23" s="96">
        <f t="shared" si="0"/>
        <v>0</v>
      </c>
      <c r="I23" s="85"/>
    </row>
    <row r="24" spans="1:9" ht="30">
      <c r="A24" s="85" t="s">
        <v>39</v>
      </c>
      <c r="B24" s="92" t="s">
        <v>40</v>
      </c>
      <c r="C24" s="93">
        <f t="shared" si="1"/>
        <v>0</v>
      </c>
      <c r="D24" s="94">
        <v>0</v>
      </c>
      <c r="E24" s="94">
        <v>0</v>
      </c>
      <c r="F24" s="96">
        <v>0</v>
      </c>
      <c r="G24" s="96">
        <v>0</v>
      </c>
      <c r="H24" s="96">
        <f t="shared" si="0"/>
        <v>0</v>
      </c>
      <c r="I24" s="85"/>
    </row>
    <row r="25" spans="1:10" s="137" customFormat="1" ht="31.5" customHeight="1">
      <c r="A25" s="137" t="s">
        <v>41</v>
      </c>
      <c r="B25" s="138" t="s">
        <v>42</v>
      </c>
      <c r="C25" s="139">
        <f t="shared" si="1"/>
        <v>103023</v>
      </c>
      <c r="D25" s="139">
        <f>SUM(D26:D32)</f>
        <v>103023</v>
      </c>
      <c r="E25" s="139">
        <f>SUM(E26:E32)</f>
        <v>0</v>
      </c>
      <c r="F25" s="140">
        <f>SUM(F26:F32)</f>
        <v>10528.52</v>
      </c>
      <c r="G25" s="140">
        <f>SUM(G26:G32)</f>
        <v>528.52</v>
      </c>
      <c r="H25" s="140">
        <f t="shared" si="0"/>
        <v>-10000</v>
      </c>
      <c r="I25" s="141" t="s">
        <v>102</v>
      </c>
      <c r="J25" s="142"/>
    </row>
    <row r="26" spans="1:10" s="86" customFormat="1" ht="28.5">
      <c r="A26" s="85" t="s">
        <v>43</v>
      </c>
      <c r="B26" s="90" t="s">
        <v>44</v>
      </c>
      <c r="C26" s="93">
        <f t="shared" si="1"/>
        <v>0</v>
      </c>
      <c r="D26" s="97"/>
      <c r="E26" s="94"/>
      <c r="F26" s="96"/>
      <c r="G26" s="96"/>
      <c r="H26" s="96"/>
      <c r="I26" s="85"/>
      <c r="J26" s="109"/>
    </row>
    <row r="27" spans="1:10" s="86" customFormat="1" ht="15">
      <c r="A27" s="85"/>
      <c r="B27" s="92" t="s">
        <v>15</v>
      </c>
      <c r="C27" s="93">
        <f t="shared" si="1"/>
        <v>0</v>
      </c>
      <c r="D27" s="97"/>
      <c r="E27" s="94"/>
      <c r="F27" s="96"/>
      <c r="G27" s="96"/>
      <c r="H27" s="96"/>
      <c r="I27" s="85"/>
      <c r="J27" s="109"/>
    </row>
    <row r="28" spans="1:10" s="86" customFormat="1" ht="45.75" customHeight="1">
      <c r="A28" s="85"/>
      <c r="B28" s="98" t="s">
        <v>45</v>
      </c>
      <c r="C28" s="93">
        <f t="shared" si="1"/>
        <v>57900</v>
      </c>
      <c r="D28" s="94">
        <v>57900</v>
      </c>
      <c r="E28" s="94">
        <v>0</v>
      </c>
      <c r="F28" s="96">
        <v>0</v>
      </c>
      <c r="G28" s="96">
        <v>0</v>
      </c>
      <c r="H28" s="96">
        <f aca="true" t="shared" si="2" ref="H28:H39">G28-F28</f>
        <v>0</v>
      </c>
      <c r="I28" s="85"/>
      <c r="J28" s="109"/>
    </row>
    <row r="29" spans="1:10" s="86" customFormat="1" ht="47.25" customHeight="1">
      <c r="A29" s="85"/>
      <c r="B29" s="98" t="s">
        <v>46</v>
      </c>
      <c r="C29" s="93">
        <f t="shared" si="1"/>
        <v>820</v>
      </c>
      <c r="D29" s="94">
        <v>820</v>
      </c>
      <c r="E29" s="94">
        <v>0</v>
      </c>
      <c r="F29" s="96">
        <v>0</v>
      </c>
      <c r="G29" s="96">
        <v>0</v>
      </c>
      <c r="H29" s="96">
        <f t="shared" si="2"/>
        <v>0</v>
      </c>
      <c r="I29" s="85"/>
      <c r="J29" s="109"/>
    </row>
    <row r="30" spans="1:10" s="86" customFormat="1" ht="27.75" customHeight="1">
      <c r="A30" s="85" t="s">
        <v>47</v>
      </c>
      <c r="B30" s="92" t="s">
        <v>48</v>
      </c>
      <c r="C30" s="93">
        <f t="shared" si="1"/>
        <v>1500</v>
      </c>
      <c r="D30" s="94">
        <v>1500</v>
      </c>
      <c r="E30" s="94">
        <v>0</v>
      </c>
      <c r="F30" s="96">
        <v>528.52</v>
      </c>
      <c r="G30" s="96">
        <v>528.52</v>
      </c>
      <c r="H30" s="96">
        <f t="shared" si="2"/>
        <v>0</v>
      </c>
      <c r="I30" s="110" t="s">
        <v>102</v>
      </c>
      <c r="J30" s="109"/>
    </row>
    <row r="31" spans="1:10" s="86" customFormat="1" ht="18.75" customHeight="1">
      <c r="A31" s="85" t="s">
        <v>49</v>
      </c>
      <c r="B31" s="92" t="s">
        <v>50</v>
      </c>
      <c r="C31" s="93">
        <f t="shared" si="1"/>
        <v>20000</v>
      </c>
      <c r="D31" s="94">
        <v>20000</v>
      </c>
      <c r="E31" s="94">
        <v>0</v>
      </c>
      <c r="F31" s="96">
        <v>10000</v>
      </c>
      <c r="G31" s="96">
        <v>0</v>
      </c>
      <c r="H31" s="96">
        <f t="shared" si="2"/>
        <v>-10000</v>
      </c>
      <c r="I31" s="85"/>
      <c r="J31" s="109"/>
    </row>
    <row r="32" spans="1:9" s="100" customFormat="1" ht="30" customHeight="1">
      <c r="A32" s="99" t="s">
        <v>51</v>
      </c>
      <c r="B32" s="92" t="s">
        <v>52</v>
      </c>
      <c r="C32" s="93">
        <f t="shared" si="1"/>
        <v>22803</v>
      </c>
      <c r="D32" s="94">
        <v>22803</v>
      </c>
      <c r="E32" s="94">
        <v>0</v>
      </c>
      <c r="F32" s="96"/>
      <c r="G32" s="96"/>
      <c r="H32" s="96">
        <f t="shared" si="2"/>
        <v>0</v>
      </c>
      <c r="I32" s="85"/>
    </row>
    <row r="33" spans="1:9" ht="15">
      <c r="A33" s="87" t="s">
        <v>53</v>
      </c>
      <c r="B33" s="90" t="s">
        <v>54</v>
      </c>
      <c r="C33" s="93">
        <f t="shared" si="1"/>
        <v>0</v>
      </c>
      <c r="D33" s="91"/>
      <c r="E33" s="94"/>
      <c r="F33" s="96"/>
      <c r="G33" s="96"/>
      <c r="H33" s="96">
        <f t="shared" si="2"/>
        <v>0</v>
      </c>
      <c r="I33" s="85"/>
    </row>
    <row r="34" spans="1:9" s="136" customFormat="1" ht="30">
      <c r="A34" s="132" t="s">
        <v>55</v>
      </c>
      <c r="B34" s="144" t="s">
        <v>110</v>
      </c>
      <c r="C34" s="133">
        <f t="shared" si="1"/>
        <v>180000</v>
      </c>
      <c r="D34" s="133">
        <v>180000</v>
      </c>
      <c r="E34" s="133">
        <v>0</v>
      </c>
      <c r="F34" s="134">
        <f>SUM(F35:F39)</f>
        <v>156733.979</v>
      </c>
      <c r="G34" s="134">
        <f>SUM(G35:G39)</f>
        <v>81713.459</v>
      </c>
      <c r="H34" s="134">
        <f>SUM(H35:H39)</f>
        <v>-75020.51999999999</v>
      </c>
      <c r="I34" s="143" t="s">
        <v>102</v>
      </c>
    </row>
    <row r="35" spans="1:9" ht="15">
      <c r="A35" s="85"/>
      <c r="B35" s="101" t="s">
        <v>88</v>
      </c>
      <c r="C35" s="93"/>
      <c r="D35" s="91"/>
      <c r="E35" s="94"/>
      <c r="F35" s="96"/>
      <c r="G35" s="96"/>
      <c r="H35" s="96"/>
      <c r="I35" s="85"/>
    </row>
    <row r="36" spans="1:9" ht="15">
      <c r="A36" s="85"/>
      <c r="B36" s="101" t="s">
        <v>91</v>
      </c>
      <c r="C36" s="93"/>
      <c r="D36" s="91"/>
      <c r="E36" s="94"/>
      <c r="F36" s="96">
        <f>50000</f>
        <v>50000</v>
      </c>
      <c r="G36" s="96">
        <v>1873.48</v>
      </c>
      <c r="H36" s="96">
        <f t="shared" si="2"/>
        <v>-48126.52</v>
      </c>
      <c r="I36" s="110"/>
    </row>
    <row r="37" spans="1:9" ht="15">
      <c r="A37" s="85"/>
      <c r="B37" s="101" t="s">
        <v>89</v>
      </c>
      <c r="C37" s="93"/>
      <c r="D37" s="91"/>
      <c r="E37" s="94"/>
      <c r="F37" s="96">
        <v>102844</v>
      </c>
      <c r="G37" s="96">
        <v>78908</v>
      </c>
      <c r="H37" s="96">
        <f t="shared" si="2"/>
        <v>-23936</v>
      </c>
      <c r="I37" s="110"/>
    </row>
    <row r="38" spans="1:9" ht="15">
      <c r="A38" s="85"/>
      <c r="B38" s="101" t="s">
        <v>90</v>
      </c>
      <c r="C38" s="93"/>
      <c r="D38" s="91"/>
      <c r="E38" s="94"/>
      <c r="F38" s="96">
        <v>2958</v>
      </c>
      <c r="G38" s="96">
        <v>0</v>
      </c>
      <c r="H38" s="96">
        <f t="shared" si="2"/>
        <v>-2958</v>
      </c>
      <c r="I38" s="110"/>
    </row>
    <row r="39" spans="1:9" s="100" customFormat="1" ht="15">
      <c r="A39" s="85"/>
      <c r="B39" s="102" t="s">
        <v>112</v>
      </c>
      <c r="C39" s="87"/>
      <c r="D39" s="85"/>
      <c r="E39" s="85"/>
      <c r="F39" s="85">
        <v>931.979</v>
      </c>
      <c r="G39" s="85">
        <v>931.979</v>
      </c>
      <c r="H39" s="96">
        <f t="shared" si="2"/>
        <v>0</v>
      </c>
      <c r="I39" s="85"/>
    </row>
    <row r="40" spans="1:9" s="105" customFormat="1" ht="14.25">
      <c r="A40" s="87">
        <v>3</v>
      </c>
      <c r="B40" s="88" t="s">
        <v>113</v>
      </c>
      <c r="C40" s="87"/>
      <c r="D40" s="87"/>
      <c r="E40" s="87"/>
      <c r="F40" s="87">
        <v>9154.68</v>
      </c>
      <c r="G40" s="87">
        <v>9154.68</v>
      </c>
      <c r="H40" s="87">
        <f>G40-F40</f>
        <v>0</v>
      </c>
      <c r="I40" s="87"/>
    </row>
    <row r="41" spans="1:9" s="100" customFormat="1" ht="15">
      <c r="A41" s="103"/>
      <c r="B41" s="104"/>
      <c r="C41" s="108"/>
      <c r="D41" s="103"/>
      <c r="E41" s="103"/>
      <c r="F41" s="103"/>
      <c r="G41" s="103"/>
      <c r="H41" s="103"/>
      <c r="I41" s="103"/>
    </row>
    <row r="42" spans="1:9" s="122" customFormat="1" ht="32.25" customHeight="1">
      <c r="A42" s="121"/>
      <c r="B42" s="122" t="s">
        <v>105</v>
      </c>
      <c r="C42" s="123"/>
      <c r="D42" s="124"/>
      <c r="E42" s="124"/>
      <c r="F42" s="124"/>
      <c r="G42" s="124" t="s">
        <v>106</v>
      </c>
      <c r="H42" s="124"/>
      <c r="I42" s="124"/>
    </row>
    <row r="43" spans="1:9" s="100" customFormat="1" ht="15">
      <c r="A43" s="103"/>
      <c r="C43" s="108"/>
      <c r="D43" s="103"/>
      <c r="E43" s="103"/>
      <c r="F43" s="103"/>
      <c r="G43" s="103"/>
      <c r="H43" s="103"/>
      <c r="I43" s="103"/>
    </row>
    <row r="44" spans="1:9" s="100" customFormat="1" ht="15">
      <c r="A44" s="103"/>
      <c r="B44" s="100" t="s">
        <v>107</v>
      </c>
      <c r="C44" s="108"/>
      <c r="D44" s="103"/>
      <c r="E44" s="103"/>
      <c r="F44" s="103"/>
      <c r="G44" s="103"/>
      <c r="H44" s="103"/>
      <c r="I44" s="103"/>
    </row>
    <row r="45" spans="1:9" s="100" customFormat="1" ht="15">
      <c r="A45" s="103"/>
      <c r="B45" s="100" t="s">
        <v>108</v>
      </c>
      <c r="C45" s="108"/>
      <c r="D45" s="103"/>
      <c r="E45" s="103"/>
      <c r="F45" s="103"/>
      <c r="G45" s="103"/>
      <c r="H45" s="103"/>
      <c r="I45" s="103"/>
    </row>
    <row r="46" spans="1:9" s="100" customFormat="1" ht="15">
      <c r="A46" s="103"/>
      <c r="C46" s="108"/>
      <c r="D46" s="103"/>
      <c r="E46" s="103"/>
      <c r="F46" s="103"/>
      <c r="G46" s="103"/>
      <c r="H46" s="103"/>
      <c r="I46" s="103"/>
    </row>
    <row r="47" spans="1:9" s="100" customFormat="1" ht="15">
      <c r="A47" s="103"/>
      <c r="C47" s="108"/>
      <c r="D47" s="103"/>
      <c r="E47" s="103"/>
      <c r="F47" s="103"/>
      <c r="G47" s="103"/>
      <c r="H47" s="103"/>
      <c r="I47" s="103"/>
    </row>
    <row r="48" spans="1:9" s="100" customFormat="1" ht="15">
      <c r="A48" s="103"/>
      <c r="C48" s="108"/>
      <c r="D48" s="103"/>
      <c r="E48" s="103"/>
      <c r="F48" s="103"/>
      <c r="G48" s="103"/>
      <c r="H48" s="103"/>
      <c r="I48" s="103"/>
    </row>
    <row r="49" spans="1:9" s="100" customFormat="1" ht="15">
      <c r="A49" s="103"/>
      <c r="C49" s="108"/>
      <c r="D49" s="103"/>
      <c r="E49" s="103"/>
      <c r="F49" s="103"/>
      <c r="G49" s="103"/>
      <c r="H49" s="103"/>
      <c r="I49" s="103"/>
    </row>
    <row r="50" spans="1:9" s="100" customFormat="1" ht="15">
      <c r="A50" s="103"/>
      <c r="C50" s="108"/>
      <c r="D50" s="103"/>
      <c r="E50" s="103"/>
      <c r="F50" s="103"/>
      <c r="G50" s="103"/>
      <c r="H50" s="103"/>
      <c r="I50" s="103"/>
    </row>
    <row r="51" spans="1:9" s="100" customFormat="1" ht="15">
      <c r="A51" s="103"/>
      <c r="C51" s="108"/>
      <c r="D51" s="103"/>
      <c r="E51" s="103"/>
      <c r="F51" s="103"/>
      <c r="G51" s="103"/>
      <c r="H51" s="103"/>
      <c r="I51" s="103"/>
    </row>
    <row r="52" spans="1:9" s="100" customFormat="1" ht="15">
      <c r="A52" s="103"/>
      <c r="C52" s="108"/>
      <c r="D52" s="103"/>
      <c r="E52" s="103"/>
      <c r="F52" s="103"/>
      <c r="G52" s="103"/>
      <c r="H52" s="103"/>
      <c r="I52" s="103"/>
    </row>
    <row r="53" spans="1:9" s="100" customFormat="1" ht="15">
      <c r="A53" s="103"/>
      <c r="C53" s="108"/>
      <c r="D53" s="103"/>
      <c r="E53" s="103"/>
      <c r="F53" s="103"/>
      <c r="G53" s="103"/>
      <c r="H53" s="103"/>
      <c r="I53" s="103"/>
    </row>
    <row r="54" spans="1:9" s="100" customFormat="1" ht="15">
      <c r="A54" s="103"/>
      <c r="C54" s="108"/>
      <c r="D54" s="103"/>
      <c r="E54" s="103"/>
      <c r="F54" s="103"/>
      <c r="G54" s="103"/>
      <c r="H54" s="103"/>
      <c r="I54" s="103"/>
    </row>
    <row r="55" spans="1:9" s="100" customFormat="1" ht="15">
      <c r="A55" s="103"/>
      <c r="C55" s="108"/>
      <c r="D55" s="103"/>
      <c r="E55" s="103"/>
      <c r="F55" s="103"/>
      <c r="G55" s="103"/>
      <c r="H55" s="103"/>
      <c r="I55" s="103"/>
    </row>
    <row r="56" spans="1:9" s="100" customFormat="1" ht="15">
      <c r="A56" s="103"/>
      <c r="C56" s="108"/>
      <c r="D56" s="103"/>
      <c r="E56" s="103"/>
      <c r="F56" s="103"/>
      <c r="G56" s="103"/>
      <c r="H56" s="103"/>
      <c r="I56" s="103"/>
    </row>
    <row r="57" spans="1:9" s="100" customFormat="1" ht="15">
      <c r="A57" s="103"/>
      <c r="C57" s="108"/>
      <c r="D57" s="103"/>
      <c r="E57" s="103"/>
      <c r="F57" s="103"/>
      <c r="G57" s="103"/>
      <c r="H57" s="103"/>
      <c r="I57" s="103"/>
    </row>
    <row r="58" spans="1:9" s="100" customFormat="1" ht="15">
      <c r="A58" s="103"/>
      <c r="C58" s="108"/>
      <c r="D58" s="103"/>
      <c r="E58" s="103"/>
      <c r="F58" s="103"/>
      <c r="G58" s="103"/>
      <c r="H58" s="103"/>
      <c r="I58" s="103"/>
    </row>
    <row r="59" spans="1:9" s="100" customFormat="1" ht="15">
      <c r="A59" s="103"/>
      <c r="C59" s="108"/>
      <c r="D59" s="103"/>
      <c r="E59" s="103"/>
      <c r="F59" s="103"/>
      <c r="G59" s="103"/>
      <c r="H59" s="103"/>
      <c r="I59" s="103"/>
    </row>
    <row r="60" spans="1:9" s="100" customFormat="1" ht="15">
      <c r="A60" s="103"/>
      <c r="C60" s="108"/>
      <c r="D60" s="103"/>
      <c r="E60" s="103"/>
      <c r="F60" s="103"/>
      <c r="G60" s="103"/>
      <c r="H60" s="103"/>
      <c r="I60" s="103"/>
    </row>
    <row r="61" spans="1:9" s="100" customFormat="1" ht="15">
      <c r="A61" s="103"/>
      <c r="C61" s="108"/>
      <c r="D61" s="103"/>
      <c r="E61" s="103"/>
      <c r="F61" s="103"/>
      <c r="G61" s="103"/>
      <c r="H61" s="103"/>
      <c r="I61" s="103"/>
    </row>
    <row r="62" spans="1:9" s="100" customFormat="1" ht="15">
      <c r="A62" s="103"/>
      <c r="C62" s="108"/>
      <c r="D62" s="103"/>
      <c r="E62" s="103"/>
      <c r="F62" s="103"/>
      <c r="G62" s="103"/>
      <c r="H62" s="103"/>
      <c r="I62" s="103"/>
    </row>
    <row r="63" spans="1:9" s="100" customFormat="1" ht="15">
      <c r="A63" s="103"/>
      <c r="C63" s="108"/>
      <c r="D63" s="103"/>
      <c r="E63" s="103"/>
      <c r="F63" s="103"/>
      <c r="G63" s="103"/>
      <c r="H63" s="103"/>
      <c r="I63" s="103"/>
    </row>
    <row r="64" spans="1:9" s="100" customFormat="1" ht="15">
      <c r="A64" s="103"/>
      <c r="C64" s="108"/>
      <c r="D64" s="103"/>
      <c r="E64" s="103"/>
      <c r="F64" s="103"/>
      <c r="G64" s="103"/>
      <c r="H64" s="103"/>
      <c r="I64" s="103"/>
    </row>
    <row r="65" spans="1:9" s="100" customFormat="1" ht="15">
      <c r="A65" s="103"/>
      <c r="C65" s="108"/>
      <c r="D65" s="103"/>
      <c r="E65" s="103"/>
      <c r="F65" s="103"/>
      <c r="G65" s="103"/>
      <c r="H65" s="103"/>
      <c r="I65" s="103"/>
    </row>
    <row r="66" spans="1:9" s="100" customFormat="1" ht="15">
      <c r="A66" s="103"/>
      <c r="C66" s="108"/>
      <c r="D66" s="103"/>
      <c r="E66" s="103"/>
      <c r="F66" s="103"/>
      <c r="G66" s="103"/>
      <c r="H66" s="103"/>
      <c r="I66" s="103"/>
    </row>
    <row r="67" spans="1:9" s="100" customFormat="1" ht="15">
      <c r="A67" s="103"/>
      <c r="C67" s="108"/>
      <c r="D67" s="103"/>
      <c r="E67" s="103"/>
      <c r="F67" s="103"/>
      <c r="G67" s="103"/>
      <c r="H67" s="103"/>
      <c r="I67" s="103"/>
    </row>
    <row r="68" spans="1:9" s="100" customFormat="1" ht="15">
      <c r="A68" s="103"/>
      <c r="C68" s="108"/>
      <c r="D68" s="103"/>
      <c r="E68" s="103"/>
      <c r="F68" s="103"/>
      <c r="G68" s="103"/>
      <c r="H68" s="103"/>
      <c r="I68" s="103"/>
    </row>
    <row r="69" spans="1:9" s="100" customFormat="1" ht="15">
      <c r="A69" s="103"/>
      <c r="C69" s="108"/>
      <c r="D69" s="103"/>
      <c r="E69" s="103"/>
      <c r="F69" s="103"/>
      <c r="G69" s="103"/>
      <c r="H69" s="103"/>
      <c r="I69" s="103"/>
    </row>
    <row r="70" spans="1:9" s="100" customFormat="1" ht="15">
      <c r="A70" s="103"/>
      <c r="C70" s="108"/>
      <c r="D70" s="103"/>
      <c r="E70" s="103"/>
      <c r="F70" s="103"/>
      <c r="G70" s="103"/>
      <c r="H70" s="103"/>
      <c r="I70" s="103"/>
    </row>
    <row r="71" spans="1:9" s="100" customFormat="1" ht="15">
      <c r="A71" s="103"/>
      <c r="C71" s="108"/>
      <c r="D71" s="103"/>
      <c r="E71" s="103"/>
      <c r="F71" s="103"/>
      <c r="G71" s="103"/>
      <c r="H71" s="103"/>
      <c r="I71" s="103"/>
    </row>
    <row r="72" spans="1:9" s="100" customFormat="1" ht="15">
      <c r="A72" s="103"/>
      <c r="C72" s="108"/>
      <c r="D72" s="103"/>
      <c r="E72" s="103"/>
      <c r="F72" s="103"/>
      <c r="G72" s="103"/>
      <c r="H72" s="103"/>
      <c r="I72" s="103"/>
    </row>
    <row r="73" spans="1:9" s="100" customFormat="1" ht="15">
      <c r="A73" s="103"/>
      <c r="C73" s="108"/>
      <c r="D73" s="103"/>
      <c r="E73" s="103"/>
      <c r="F73" s="103"/>
      <c r="G73" s="103"/>
      <c r="H73" s="103"/>
      <c r="I73" s="103"/>
    </row>
    <row r="74" spans="1:9" s="100" customFormat="1" ht="15">
      <c r="A74" s="103"/>
      <c r="C74" s="108"/>
      <c r="D74" s="103"/>
      <c r="E74" s="103"/>
      <c r="F74" s="103"/>
      <c r="G74" s="103"/>
      <c r="H74" s="103"/>
      <c r="I74" s="103"/>
    </row>
    <row r="75" spans="1:9" s="100" customFormat="1" ht="15">
      <c r="A75" s="103"/>
      <c r="C75" s="108"/>
      <c r="D75" s="103"/>
      <c r="E75" s="103"/>
      <c r="F75" s="103"/>
      <c r="G75" s="103"/>
      <c r="H75" s="103"/>
      <c r="I75" s="103"/>
    </row>
    <row r="76" spans="1:9" s="100" customFormat="1" ht="15">
      <c r="A76" s="103"/>
      <c r="C76" s="108"/>
      <c r="D76" s="103"/>
      <c r="E76" s="103"/>
      <c r="F76" s="103"/>
      <c r="G76" s="103"/>
      <c r="H76" s="103"/>
      <c r="I76" s="103"/>
    </row>
    <row r="77" spans="1:9" s="100" customFormat="1" ht="15">
      <c r="A77" s="103"/>
      <c r="C77" s="108"/>
      <c r="D77" s="103"/>
      <c r="E77" s="103"/>
      <c r="F77" s="103"/>
      <c r="G77" s="103"/>
      <c r="H77" s="103"/>
      <c r="I77" s="103"/>
    </row>
    <row r="78" spans="1:9" s="100" customFormat="1" ht="15">
      <c r="A78" s="103"/>
      <c r="C78" s="108"/>
      <c r="D78" s="103"/>
      <c r="E78" s="103"/>
      <c r="F78" s="103"/>
      <c r="G78" s="103"/>
      <c r="H78" s="103"/>
      <c r="I78" s="103"/>
    </row>
    <row r="79" spans="1:9" s="100" customFormat="1" ht="15">
      <c r="A79" s="103"/>
      <c r="C79" s="108"/>
      <c r="D79" s="103"/>
      <c r="E79" s="103"/>
      <c r="F79" s="103"/>
      <c r="G79" s="103"/>
      <c r="H79" s="103"/>
      <c r="I79" s="103"/>
    </row>
    <row r="80" spans="1:9" s="100" customFormat="1" ht="15">
      <c r="A80" s="103"/>
      <c r="C80" s="108"/>
      <c r="D80" s="103"/>
      <c r="E80" s="103"/>
      <c r="F80" s="103"/>
      <c r="G80" s="103"/>
      <c r="H80" s="103"/>
      <c r="I80" s="103"/>
    </row>
    <row r="81" spans="1:9" s="100" customFormat="1" ht="15">
      <c r="A81" s="103"/>
      <c r="C81" s="108"/>
      <c r="D81" s="103"/>
      <c r="E81" s="103"/>
      <c r="F81" s="103"/>
      <c r="G81" s="103"/>
      <c r="H81" s="103"/>
      <c r="I81" s="103"/>
    </row>
    <row r="82" spans="1:9" s="100" customFormat="1" ht="15">
      <c r="A82" s="103"/>
      <c r="C82" s="108"/>
      <c r="D82" s="103"/>
      <c r="E82" s="103"/>
      <c r="F82" s="103"/>
      <c r="G82" s="103"/>
      <c r="H82" s="103"/>
      <c r="I82" s="103"/>
    </row>
    <row r="83" spans="1:9" s="100" customFormat="1" ht="15">
      <c r="A83" s="103"/>
      <c r="C83" s="108"/>
      <c r="D83" s="103"/>
      <c r="E83" s="103"/>
      <c r="F83" s="103"/>
      <c r="G83" s="103"/>
      <c r="H83" s="103"/>
      <c r="I83" s="103"/>
    </row>
    <row r="84" spans="1:9" s="100" customFormat="1" ht="15">
      <c r="A84" s="103"/>
      <c r="C84" s="108"/>
      <c r="D84" s="103"/>
      <c r="E84" s="103"/>
      <c r="F84" s="103"/>
      <c r="G84" s="103"/>
      <c r="H84" s="103"/>
      <c r="I84" s="103"/>
    </row>
    <row r="85" spans="1:9" s="100" customFormat="1" ht="15">
      <c r="A85" s="103"/>
      <c r="C85" s="108"/>
      <c r="D85" s="103"/>
      <c r="E85" s="103"/>
      <c r="F85" s="103"/>
      <c r="G85" s="103"/>
      <c r="H85" s="103"/>
      <c r="I85" s="103"/>
    </row>
    <row r="86" spans="1:9" s="100" customFormat="1" ht="15">
      <c r="A86" s="103"/>
      <c r="C86" s="108"/>
      <c r="D86" s="103"/>
      <c r="E86" s="103"/>
      <c r="F86" s="103"/>
      <c r="G86" s="103"/>
      <c r="H86" s="103"/>
      <c r="I86" s="103"/>
    </row>
    <row r="87" spans="1:9" s="100" customFormat="1" ht="15">
      <c r="A87" s="103"/>
      <c r="C87" s="108"/>
      <c r="D87" s="103"/>
      <c r="E87" s="103"/>
      <c r="F87" s="103"/>
      <c r="G87" s="103"/>
      <c r="H87" s="103"/>
      <c r="I87" s="103"/>
    </row>
    <row r="88" spans="1:9" s="100" customFormat="1" ht="15">
      <c r="A88" s="103"/>
      <c r="C88" s="108"/>
      <c r="D88" s="103"/>
      <c r="E88" s="103"/>
      <c r="F88" s="103"/>
      <c r="G88" s="103"/>
      <c r="H88" s="103"/>
      <c r="I88" s="103"/>
    </row>
    <row r="89" spans="1:9" s="100" customFormat="1" ht="15">
      <c r="A89" s="103"/>
      <c r="C89" s="108"/>
      <c r="D89" s="103"/>
      <c r="E89" s="103"/>
      <c r="F89" s="103"/>
      <c r="G89" s="103"/>
      <c r="H89" s="103"/>
      <c r="I89" s="103"/>
    </row>
    <row r="90" spans="1:9" s="100" customFormat="1" ht="15">
      <c r="A90" s="103"/>
      <c r="C90" s="108"/>
      <c r="D90" s="103"/>
      <c r="E90" s="103"/>
      <c r="F90" s="103"/>
      <c r="G90" s="103"/>
      <c r="H90" s="103"/>
      <c r="I90" s="103"/>
    </row>
    <row r="91" spans="1:9" s="100" customFormat="1" ht="15">
      <c r="A91" s="103"/>
      <c r="C91" s="108"/>
      <c r="D91" s="103"/>
      <c r="E91" s="103"/>
      <c r="F91" s="103"/>
      <c r="G91" s="103"/>
      <c r="H91" s="103"/>
      <c r="I91" s="103"/>
    </row>
    <row r="92" spans="1:9" s="100" customFormat="1" ht="15">
      <c r="A92" s="103"/>
      <c r="C92" s="108"/>
      <c r="D92" s="103"/>
      <c r="E92" s="103"/>
      <c r="F92" s="103"/>
      <c r="G92" s="103"/>
      <c r="H92" s="103"/>
      <c r="I92" s="103"/>
    </row>
    <row r="93" spans="1:9" s="100" customFormat="1" ht="15">
      <c r="A93" s="103"/>
      <c r="C93" s="108"/>
      <c r="D93" s="103"/>
      <c r="E93" s="103"/>
      <c r="F93" s="103"/>
      <c r="G93" s="103"/>
      <c r="H93" s="103"/>
      <c r="I93" s="103"/>
    </row>
    <row r="94" spans="1:9" s="100" customFormat="1" ht="15">
      <c r="A94" s="103"/>
      <c r="C94" s="108"/>
      <c r="D94" s="103"/>
      <c r="E94" s="103"/>
      <c r="F94" s="103"/>
      <c r="G94" s="103"/>
      <c r="H94" s="103"/>
      <c r="I94" s="103"/>
    </row>
    <row r="95" spans="1:9" s="100" customFormat="1" ht="15">
      <c r="A95" s="103"/>
      <c r="C95" s="108"/>
      <c r="D95" s="103"/>
      <c r="E95" s="103"/>
      <c r="F95" s="103"/>
      <c r="G95" s="103"/>
      <c r="H95" s="103"/>
      <c r="I95" s="103"/>
    </row>
    <row r="96" spans="1:9" s="100" customFormat="1" ht="15">
      <c r="A96" s="103"/>
      <c r="C96" s="108"/>
      <c r="D96" s="103"/>
      <c r="E96" s="103"/>
      <c r="F96" s="103"/>
      <c r="G96" s="103"/>
      <c r="H96" s="103"/>
      <c r="I96" s="103"/>
    </row>
    <row r="97" spans="1:9" s="100" customFormat="1" ht="15">
      <c r="A97" s="103"/>
      <c r="C97" s="108"/>
      <c r="D97" s="103"/>
      <c r="E97" s="103"/>
      <c r="F97" s="103"/>
      <c r="G97" s="103"/>
      <c r="H97" s="103"/>
      <c r="I97" s="103"/>
    </row>
    <row r="98" spans="1:9" s="100" customFormat="1" ht="15">
      <c r="A98" s="103"/>
      <c r="C98" s="108"/>
      <c r="D98" s="103"/>
      <c r="E98" s="103"/>
      <c r="F98" s="103"/>
      <c r="G98" s="103"/>
      <c r="H98" s="103"/>
      <c r="I98" s="103"/>
    </row>
    <row r="99" spans="1:9" s="100" customFormat="1" ht="15">
      <c r="A99" s="103"/>
      <c r="C99" s="108"/>
      <c r="D99" s="103"/>
      <c r="E99" s="103"/>
      <c r="F99" s="103"/>
      <c r="G99" s="103"/>
      <c r="H99" s="103"/>
      <c r="I99" s="103"/>
    </row>
    <row r="100" spans="1:9" s="100" customFormat="1" ht="15">
      <c r="A100" s="103"/>
      <c r="C100" s="108"/>
      <c r="D100" s="103"/>
      <c r="E100" s="103"/>
      <c r="F100" s="103"/>
      <c r="G100" s="103"/>
      <c r="H100" s="103"/>
      <c r="I100" s="103"/>
    </row>
    <row r="101" spans="1:9" s="100" customFormat="1" ht="15">
      <c r="A101" s="103"/>
      <c r="C101" s="108"/>
      <c r="D101" s="103"/>
      <c r="E101" s="103"/>
      <c r="F101" s="103"/>
      <c r="G101" s="103"/>
      <c r="H101" s="103"/>
      <c r="I101" s="103"/>
    </row>
    <row r="102" spans="1:9" s="100" customFormat="1" ht="15">
      <c r="A102" s="103"/>
      <c r="C102" s="108"/>
      <c r="D102" s="103"/>
      <c r="E102" s="103"/>
      <c r="F102" s="103"/>
      <c r="G102" s="103"/>
      <c r="H102" s="103"/>
      <c r="I102" s="103"/>
    </row>
    <row r="103" spans="1:9" s="100" customFormat="1" ht="15">
      <c r="A103" s="103"/>
      <c r="C103" s="108"/>
      <c r="D103" s="103"/>
      <c r="E103" s="103"/>
      <c r="F103" s="103"/>
      <c r="G103" s="103"/>
      <c r="H103" s="103"/>
      <c r="I103" s="103"/>
    </row>
    <row r="104" spans="1:9" s="100" customFormat="1" ht="15">
      <c r="A104" s="103"/>
      <c r="C104" s="108"/>
      <c r="D104" s="103"/>
      <c r="E104" s="103"/>
      <c r="F104" s="103"/>
      <c r="G104" s="103"/>
      <c r="H104" s="103"/>
      <c r="I104" s="103"/>
    </row>
    <row r="105" spans="1:9" s="100" customFormat="1" ht="15">
      <c r="A105" s="103"/>
      <c r="C105" s="108"/>
      <c r="D105" s="103"/>
      <c r="E105" s="103"/>
      <c r="F105" s="103"/>
      <c r="G105" s="103"/>
      <c r="H105" s="103"/>
      <c r="I105" s="103"/>
    </row>
    <row r="106" spans="1:9" s="100" customFormat="1" ht="15">
      <c r="A106" s="103"/>
      <c r="C106" s="108"/>
      <c r="D106" s="103"/>
      <c r="E106" s="103"/>
      <c r="F106" s="103"/>
      <c r="G106" s="103"/>
      <c r="H106" s="103"/>
      <c r="I106" s="103"/>
    </row>
    <row r="107" spans="1:9" s="100" customFormat="1" ht="15">
      <c r="A107" s="103"/>
      <c r="C107" s="108"/>
      <c r="D107" s="103"/>
      <c r="E107" s="103"/>
      <c r="F107" s="103"/>
      <c r="G107" s="103"/>
      <c r="H107" s="103"/>
      <c r="I107" s="103"/>
    </row>
    <row r="108" spans="1:9" s="100" customFormat="1" ht="15">
      <c r="A108" s="103"/>
      <c r="C108" s="108"/>
      <c r="D108" s="103"/>
      <c r="E108" s="103"/>
      <c r="F108" s="103"/>
      <c r="G108" s="103"/>
      <c r="H108" s="103"/>
      <c r="I108" s="103"/>
    </row>
    <row r="109" spans="1:9" s="100" customFormat="1" ht="15">
      <c r="A109" s="103"/>
      <c r="C109" s="108"/>
      <c r="D109" s="103"/>
      <c r="E109" s="103"/>
      <c r="F109" s="103"/>
      <c r="G109" s="103"/>
      <c r="H109" s="103"/>
      <c r="I109" s="103"/>
    </row>
    <row r="110" spans="1:9" s="100" customFormat="1" ht="15">
      <c r="A110" s="103"/>
      <c r="C110" s="108"/>
      <c r="D110" s="103"/>
      <c r="E110" s="103"/>
      <c r="F110" s="103"/>
      <c r="G110" s="103"/>
      <c r="H110" s="103"/>
      <c r="I110" s="103"/>
    </row>
    <row r="111" spans="1:9" s="100" customFormat="1" ht="15">
      <c r="A111" s="103"/>
      <c r="C111" s="108"/>
      <c r="D111" s="103"/>
      <c r="E111" s="103"/>
      <c r="F111" s="103"/>
      <c r="G111" s="103"/>
      <c r="H111" s="103"/>
      <c r="I111" s="103"/>
    </row>
    <row r="112" spans="1:9" s="100" customFormat="1" ht="15">
      <c r="A112" s="103"/>
      <c r="C112" s="108"/>
      <c r="D112" s="103"/>
      <c r="E112" s="103"/>
      <c r="F112" s="103"/>
      <c r="G112" s="103"/>
      <c r="H112" s="103"/>
      <c r="I112" s="103"/>
    </row>
    <row r="113" spans="1:9" s="100" customFormat="1" ht="15">
      <c r="A113" s="103"/>
      <c r="C113" s="108"/>
      <c r="D113" s="103"/>
      <c r="E113" s="103"/>
      <c r="F113" s="103"/>
      <c r="G113" s="103"/>
      <c r="H113" s="103"/>
      <c r="I113" s="103"/>
    </row>
    <row r="114" spans="1:9" s="100" customFormat="1" ht="15">
      <c r="A114" s="103"/>
      <c r="C114" s="108"/>
      <c r="D114" s="103"/>
      <c r="E114" s="103"/>
      <c r="F114" s="103"/>
      <c r="G114" s="103"/>
      <c r="H114" s="103"/>
      <c r="I114" s="103"/>
    </row>
    <row r="115" spans="1:9" s="100" customFormat="1" ht="15">
      <c r="A115" s="103"/>
      <c r="C115" s="108"/>
      <c r="D115" s="103"/>
      <c r="E115" s="103"/>
      <c r="F115" s="103"/>
      <c r="G115" s="103"/>
      <c r="H115" s="103"/>
      <c r="I115" s="103"/>
    </row>
    <row r="116" spans="1:9" s="100" customFormat="1" ht="15">
      <c r="A116" s="103"/>
      <c r="C116" s="108"/>
      <c r="D116" s="103"/>
      <c r="E116" s="103"/>
      <c r="F116" s="103"/>
      <c r="G116" s="103"/>
      <c r="H116" s="103"/>
      <c r="I116" s="103"/>
    </row>
    <row r="117" spans="1:9" s="100" customFormat="1" ht="15">
      <c r="A117" s="103"/>
      <c r="C117" s="108"/>
      <c r="D117" s="103"/>
      <c r="E117" s="103"/>
      <c r="F117" s="103"/>
      <c r="G117" s="103"/>
      <c r="H117" s="103"/>
      <c r="I117" s="103"/>
    </row>
    <row r="118" spans="1:9" s="100" customFormat="1" ht="15">
      <c r="A118" s="103"/>
      <c r="C118" s="108"/>
      <c r="D118" s="103"/>
      <c r="E118" s="103"/>
      <c r="F118" s="103"/>
      <c r="G118" s="103"/>
      <c r="H118" s="103"/>
      <c r="I118" s="103"/>
    </row>
    <row r="119" spans="1:9" s="100" customFormat="1" ht="15">
      <c r="A119" s="103"/>
      <c r="C119" s="108"/>
      <c r="D119" s="103"/>
      <c r="E119" s="103"/>
      <c r="F119" s="103"/>
      <c r="G119" s="103"/>
      <c r="H119" s="103"/>
      <c r="I119" s="103"/>
    </row>
    <row r="120" spans="1:9" s="100" customFormat="1" ht="15">
      <c r="A120" s="103"/>
      <c r="C120" s="108"/>
      <c r="D120" s="103"/>
      <c r="E120" s="103"/>
      <c r="F120" s="103"/>
      <c r="G120" s="103"/>
      <c r="H120" s="103"/>
      <c r="I120" s="103"/>
    </row>
    <row r="121" spans="1:9" s="100" customFormat="1" ht="15">
      <c r="A121" s="103"/>
      <c r="C121" s="108"/>
      <c r="D121" s="103"/>
      <c r="E121" s="103"/>
      <c r="F121" s="103"/>
      <c r="G121" s="103"/>
      <c r="H121" s="103"/>
      <c r="I121" s="103"/>
    </row>
    <row r="122" spans="1:9" s="100" customFormat="1" ht="15">
      <c r="A122" s="103"/>
      <c r="C122" s="108"/>
      <c r="D122" s="103"/>
      <c r="E122" s="103"/>
      <c r="F122" s="103"/>
      <c r="G122" s="103"/>
      <c r="H122" s="103"/>
      <c r="I122" s="103"/>
    </row>
    <row r="123" spans="1:9" s="100" customFormat="1" ht="15">
      <c r="A123" s="103"/>
      <c r="C123" s="108"/>
      <c r="D123" s="103"/>
      <c r="E123" s="103"/>
      <c r="F123" s="103"/>
      <c r="G123" s="103"/>
      <c r="H123" s="103"/>
      <c r="I123" s="103"/>
    </row>
    <row r="124" spans="1:9" s="100" customFormat="1" ht="15">
      <c r="A124" s="103"/>
      <c r="C124" s="108"/>
      <c r="D124" s="103"/>
      <c r="E124" s="103"/>
      <c r="F124" s="103"/>
      <c r="G124" s="103"/>
      <c r="H124" s="103"/>
      <c r="I124" s="103"/>
    </row>
    <row r="125" spans="1:9" s="100" customFormat="1" ht="15">
      <c r="A125" s="103"/>
      <c r="C125" s="108"/>
      <c r="D125" s="103"/>
      <c r="E125" s="103"/>
      <c r="F125" s="103"/>
      <c r="G125" s="103"/>
      <c r="H125" s="103"/>
      <c r="I125" s="103"/>
    </row>
    <row r="126" spans="1:9" s="100" customFormat="1" ht="15">
      <c r="A126" s="103"/>
      <c r="C126" s="108"/>
      <c r="D126" s="103"/>
      <c r="E126" s="103"/>
      <c r="F126" s="103"/>
      <c r="G126" s="103"/>
      <c r="H126" s="103"/>
      <c r="I126" s="103"/>
    </row>
    <row r="127" spans="1:9" s="100" customFormat="1" ht="15">
      <c r="A127" s="103"/>
      <c r="C127" s="108"/>
      <c r="D127" s="103"/>
      <c r="E127" s="103"/>
      <c r="F127" s="103"/>
      <c r="G127" s="103"/>
      <c r="H127" s="103"/>
      <c r="I127" s="103"/>
    </row>
    <row r="128" spans="1:9" s="100" customFormat="1" ht="15">
      <c r="A128" s="103"/>
      <c r="C128" s="108"/>
      <c r="D128" s="103"/>
      <c r="E128" s="103"/>
      <c r="F128" s="103"/>
      <c r="G128" s="103"/>
      <c r="H128" s="103"/>
      <c r="I128" s="103"/>
    </row>
    <row r="129" spans="1:9" s="100" customFormat="1" ht="15">
      <c r="A129" s="103"/>
      <c r="C129" s="108"/>
      <c r="D129" s="103"/>
      <c r="E129" s="103"/>
      <c r="F129" s="103"/>
      <c r="G129" s="103"/>
      <c r="H129" s="103"/>
      <c r="I129" s="103"/>
    </row>
    <row r="130" spans="1:9" s="100" customFormat="1" ht="15">
      <c r="A130" s="103"/>
      <c r="C130" s="108"/>
      <c r="D130" s="103"/>
      <c r="E130" s="103"/>
      <c r="F130" s="103"/>
      <c r="G130" s="103"/>
      <c r="H130" s="103"/>
      <c r="I130" s="103"/>
    </row>
    <row r="131" spans="1:9" s="100" customFormat="1" ht="15">
      <c r="A131" s="103"/>
      <c r="C131" s="108"/>
      <c r="D131" s="103"/>
      <c r="E131" s="103"/>
      <c r="F131" s="103"/>
      <c r="G131" s="103"/>
      <c r="H131" s="103"/>
      <c r="I131" s="103"/>
    </row>
    <row r="132" spans="1:9" s="100" customFormat="1" ht="15">
      <c r="A132" s="103"/>
      <c r="C132" s="108"/>
      <c r="D132" s="103"/>
      <c r="E132" s="103"/>
      <c r="F132" s="103"/>
      <c r="G132" s="103"/>
      <c r="H132" s="103"/>
      <c r="I132" s="103"/>
    </row>
    <row r="133" spans="1:9" s="100" customFormat="1" ht="15">
      <c r="A133" s="103"/>
      <c r="C133" s="108"/>
      <c r="D133" s="103"/>
      <c r="E133" s="103"/>
      <c r="F133" s="103"/>
      <c r="G133" s="103"/>
      <c r="H133" s="103"/>
      <c r="I133" s="103"/>
    </row>
    <row r="134" spans="1:9" s="100" customFormat="1" ht="15">
      <c r="A134" s="103"/>
      <c r="C134" s="108"/>
      <c r="D134" s="103"/>
      <c r="E134" s="103"/>
      <c r="F134" s="103"/>
      <c r="G134" s="103"/>
      <c r="H134" s="103"/>
      <c r="I134" s="103"/>
    </row>
    <row r="135" spans="1:9" s="100" customFormat="1" ht="15">
      <c r="A135" s="103"/>
      <c r="C135" s="108"/>
      <c r="D135" s="103"/>
      <c r="E135" s="103"/>
      <c r="F135" s="103"/>
      <c r="G135" s="103"/>
      <c r="H135" s="103"/>
      <c r="I135" s="103"/>
    </row>
    <row r="136" spans="1:9" s="100" customFormat="1" ht="15">
      <c r="A136" s="103"/>
      <c r="C136" s="108"/>
      <c r="D136" s="103"/>
      <c r="E136" s="103"/>
      <c r="F136" s="103"/>
      <c r="G136" s="103"/>
      <c r="H136" s="103"/>
      <c r="I136" s="103"/>
    </row>
    <row r="137" spans="1:9" s="100" customFormat="1" ht="15">
      <c r="A137" s="103"/>
      <c r="C137" s="108"/>
      <c r="D137" s="103"/>
      <c r="E137" s="103"/>
      <c r="F137" s="103"/>
      <c r="G137" s="103"/>
      <c r="H137" s="103"/>
      <c r="I137" s="103"/>
    </row>
    <row r="138" spans="1:9" s="100" customFormat="1" ht="15">
      <c r="A138" s="103"/>
      <c r="C138" s="108"/>
      <c r="D138" s="103"/>
      <c r="E138" s="103"/>
      <c r="F138" s="103"/>
      <c r="G138" s="103"/>
      <c r="H138" s="103"/>
      <c r="I138" s="103"/>
    </row>
    <row r="139" spans="1:9" s="100" customFormat="1" ht="15">
      <c r="A139" s="103"/>
      <c r="C139" s="108"/>
      <c r="D139" s="103"/>
      <c r="E139" s="103"/>
      <c r="F139" s="103"/>
      <c r="G139" s="103"/>
      <c r="H139" s="103"/>
      <c r="I139" s="103"/>
    </row>
    <row r="140" spans="1:9" s="100" customFormat="1" ht="15">
      <c r="A140" s="103"/>
      <c r="C140" s="108"/>
      <c r="D140" s="103"/>
      <c r="E140" s="103"/>
      <c r="F140" s="103"/>
      <c r="G140" s="103"/>
      <c r="H140" s="103"/>
      <c r="I140" s="103"/>
    </row>
    <row r="141" spans="1:9" s="100" customFormat="1" ht="15">
      <c r="A141" s="103"/>
      <c r="C141" s="108"/>
      <c r="D141" s="103"/>
      <c r="E141" s="103"/>
      <c r="F141" s="103"/>
      <c r="G141" s="103"/>
      <c r="H141" s="103"/>
      <c r="I141" s="103"/>
    </row>
    <row r="142" spans="1:9" s="100" customFormat="1" ht="15">
      <c r="A142" s="103"/>
      <c r="C142" s="108"/>
      <c r="D142" s="103"/>
      <c r="E142" s="103"/>
      <c r="F142" s="103"/>
      <c r="G142" s="103"/>
      <c r="H142" s="103"/>
      <c r="I142" s="103"/>
    </row>
    <row r="143" spans="1:9" s="100" customFormat="1" ht="15">
      <c r="A143" s="103"/>
      <c r="C143" s="108"/>
      <c r="D143" s="103"/>
      <c r="E143" s="103"/>
      <c r="F143" s="103"/>
      <c r="G143" s="103"/>
      <c r="H143" s="103"/>
      <c r="I143" s="103"/>
    </row>
    <row r="144" spans="1:9" s="100" customFormat="1" ht="15">
      <c r="A144" s="103"/>
      <c r="C144" s="108"/>
      <c r="D144" s="103"/>
      <c r="E144" s="103"/>
      <c r="F144" s="103"/>
      <c r="G144" s="103"/>
      <c r="H144" s="103"/>
      <c r="I144" s="103"/>
    </row>
    <row r="145" spans="1:9" s="100" customFormat="1" ht="15">
      <c r="A145" s="103"/>
      <c r="C145" s="108"/>
      <c r="D145" s="103"/>
      <c r="E145" s="103"/>
      <c r="F145" s="103"/>
      <c r="G145" s="103"/>
      <c r="H145" s="103"/>
      <c r="I145" s="103"/>
    </row>
    <row r="146" spans="1:9" s="100" customFormat="1" ht="15">
      <c r="A146" s="103"/>
      <c r="C146" s="108"/>
      <c r="D146" s="103"/>
      <c r="E146" s="103"/>
      <c r="F146" s="103"/>
      <c r="G146" s="103"/>
      <c r="H146" s="103"/>
      <c r="I146" s="103"/>
    </row>
    <row r="147" spans="1:9" s="100" customFormat="1" ht="15">
      <c r="A147" s="103"/>
      <c r="C147" s="108"/>
      <c r="D147" s="103"/>
      <c r="E147" s="103"/>
      <c r="F147" s="103"/>
      <c r="G147" s="103"/>
      <c r="H147" s="103"/>
      <c r="I147" s="103"/>
    </row>
    <row r="148" spans="1:9" s="100" customFormat="1" ht="15">
      <c r="A148" s="103"/>
      <c r="C148" s="108"/>
      <c r="D148" s="103"/>
      <c r="E148" s="103"/>
      <c r="F148" s="103"/>
      <c r="G148" s="103"/>
      <c r="H148" s="103"/>
      <c r="I148" s="103"/>
    </row>
    <row r="149" spans="1:9" s="100" customFormat="1" ht="15">
      <c r="A149" s="103"/>
      <c r="C149" s="108"/>
      <c r="D149" s="103"/>
      <c r="E149" s="103"/>
      <c r="F149" s="103"/>
      <c r="G149" s="103"/>
      <c r="H149" s="103"/>
      <c r="I149" s="103"/>
    </row>
    <row r="150" spans="1:9" s="100" customFormat="1" ht="15">
      <c r="A150" s="103"/>
      <c r="C150" s="108"/>
      <c r="D150" s="103"/>
      <c r="E150" s="103"/>
      <c r="F150" s="103"/>
      <c r="G150" s="103"/>
      <c r="H150" s="103"/>
      <c r="I150" s="103"/>
    </row>
    <row r="151" spans="1:9" s="100" customFormat="1" ht="15">
      <c r="A151" s="103"/>
      <c r="C151" s="108"/>
      <c r="D151" s="103"/>
      <c r="E151" s="103"/>
      <c r="F151" s="103"/>
      <c r="G151" s="103"/>
      <c r="H151" s="103"/>
      <c r="I151" s="103"/>
    </row>
    <row r="152" spans="1:9" s="100" customFormat="1" ht="15">
      <c r="A152" s="103"/>
      <c r="C152" s="108"/>
      <c r="D152" s="103"/>
      <c r="E152" s="103"/>
      <c r="F152" s="103"/>
      <c r="G152" s="103"/>
      <c r="H152" s="103"/>
      <c r="I152" s="103"/>
    </row>
    <row r="153" spans="1:9" s="100" customFormat="1" ht="15">
      <c r="A153" s="103"/>
      <c r="C153" s="108"/>
      <c r="D153" s="103"/>
      <c r="E153" s="103"/>
      <c r="F153" s="103"/>
      <c r="G153" s="103"/>
      <c r="H153" s="103"/>
      <c r="I153" s="103"/>
    </row>
    <row r="154" spans="1:9" s="100" customFormat="1" ht="15">
      <c r="A154" s="103"/>
      <c r="C154" s="108"/>
      <c r="D154" s="103"/>
      <c r="E154" s="103"/>
      <c r="F154" s="103"/>
      <c r="G154" s="103"/>
      <c r="H154" s="103"/>
      <c r="I154" s="103"/>
    </row>
    <row r="155" spans="1:9" s="100" customFormat="1" ht="15">
      <c r="A155" s="103"/>
      <c r="C155" s="108"/>
      <c r="D155" s="103"/>
      <c r="E155" s="103"/>
      <c r="F155" s="103"/>
      <c r="G155" s="103"/>
      <c r="H155" s="103"/>
      <c r="I155" s="103"/>
    </row>
    <row r="156" spans="1:9" s="100" customFormat="1" ht="15">
      <c r="A156" s="103"/>
      <c r="C156" s="108"/>
      <c r="D156" s="103"/>
      <c r="E156" s="103"/>
      <c r="F156" s="103"/>
      <c r="G156" s="103"/>
      <c r="H156" s="103"/>
      <c r="I156" s="103"/>
    </row>
    <row r="157" spans="1:9" s="100" customFormat="1" ht="15">
      <c r="A157" s="103"/>
      <c r="C157" s="108"/>
      <c r="D157" s="103"/>
      <c r="E157" s="103"/>
      <c r="F157" s="103"/>
      <c r="G157" s="103"/>
      <c r="H157" s="103"/>
      <c r="I157" s="103"/>
    </row>
    <row r="158" spans="1:9" s="100" customFormat="1" ht="15">
      <c r="A158" s="103"/>
      <c r="C158" s="108"/>
      <c r="D158" s="103"/>
      <c r="E158" s="103"/>
      <c r="F158" s="103"/>
      <c r="G158" s="103"/>
      <c r="H158" s="103"/>
      <c r="I158" s="103"/>
    </row>
    <row r="159" spans="1:9" s="100" customFormat="1" ht="15">
      <c r="A159" s="103"/>
      <c r="C159" s="108"/>
      <c r="D159" s="103"/>
      <c r="E159" s="103"/>
      <c r="F159" s="103"/>
      <c r="G159" s="103"/>
      <c r="H159" s="103"/>
      <c r="I159" s="103"/>
    </row>
    <row r="160" spans="1:9" s="100" customFormat="1" ht="15">
      <c r="A160" s="103"/>
      <c r="C160" s="108"/>
      <c r="D160" s="103"/>
      <c r="E160" s="103"/>
      <c r="F160" s="103"/>
      <c r="G160" s="103"/>
      <c r="H160" s="103"/>
      <c r="I160" s="103"/>
    </row>
    <row r="161" spans="1:9" s="100" customFormat="1" ht="15">
      <c r="A161" s="103"/>
      <c r="C161" s="108"/>
      <c r="D161" s="103"/>
      <c r="E161" s="103"/>
      <c r="F161" s="103"/>
      <c r="G161" s="103"/>
      <c r="H161" s="103"/>
      <c r="I161" s="103"/>
    </row>
    <row r="162" spans="1:9" s="100" customFormat="1" ht="15">
      <c r="A162" s="103"/>
      <c r="C162" s="108"/>
      <c r="D162" s="103"/>
      <c r="E162" s="103"/>
      <c r="F162" s="103"/>
      <c r="G162" s="103"/>
      <c r="H162" s="103"/>
      <c r="I162" s="103"/>
    </row>
    <row r="163" spans="1:9" s="100" customFormat="1" ht="15">
      <c r="A163" s="103"/>
      <c r="C163" s="108"/>
      <c r="D163" s="103"/>
      <c r="E163" s="103"/>
      <c r="F163" s="103"/>
      <c r="G163" s="103"/>
      <c r="H163" s="103"/>
      <c r="I163" s="103"/>
    </row>
    <row r="164" spans="1:9" s="100" customFormat="1" ht="15">
      <c r="A164" s="103"/>
      <c r="C164" s="108"/>
      <c r="D164" s="103"/>
      <c r="E164" s="103"/>
      <c r="F164" s="103"/>
      <c r="G164" s="103"/>
      <c r="H164" s="103"/>
      <c r="I164" s="103"/>
    </row>
    <row r="165" spans="1:9" s="100" customFormat="1" ht="15">
      <c r="A165" s="103"/>
      <c r="C165" s="108"/>
      <c r="D165" s="103"/>
      <c r="E165" s="103"/>
      <c r="F165" s="103"/>
      <c r="G165" s="103"/>
      <c r="H165" s="103"/>
      <c r="I165" s="103"/>
    </row>
    <row r="166" spans="1:9" s="100" customFormat="1" ht="15">
      <c r="A166" s="103"/>
      <c r="C166" s="108"/>
      <c r="D166" s="103"/>
      <c r="E166" s="103"/>
      <c r="F166" s="103"/>
      <c r="G166" s="103"/>
      <c r="H166" s="103"/>
      <c r="I166" s="103"/>
    </row>
    <row r="167" spans="1:9" s="100" customFormat="1" ht="15">
      <c r="A167" s="103"/>
      <c r="C167" s="108"/>
      <c r="D167" s="103"/>
      <c r="E167" s="103"/>
      <c r="F167" s="103"/>
      <c r="G167" s="103"/>
      <c r="H167" s="103"/>
      <c r="I167" s="103"/>
    </row>
    <row r="168" spans="1:9" s="100" customFormat="1" ht="15">
      <c r="A168" s="103"/>
      <c r="C168" s="108"/>
      <c r="D168" s="103"/>
      <c r="E168" s="103"/>
      <c r="F168" s="103"/>
      <c r="G168" s="103"/>
      <c r="H168" s="103"/>
      <c r="I168" s="103"/>
    </row>
    <row r="169" spans="1:9" s="100" customFormat="1" ht="15">
      <c r="A169" s="103"/>
      <c r="C169" s="108"/>
      <c r="D169" s="103"/>
      <c r="E169" s="103"/>
      <c r="F169" s="103"/>
      <c r="G169" s="103"/>
      <c r="H169" s="103"/>
      <c r="I169" s="103"/>
    </row>
    <row r="170" spans="1:9" s="100" customFormat="1" ht="15">
      <c r="A170" s="103"/>
      <c r="C170" s="108"/>
      <c r="D170" s="103"/>
      <c r="E170" s="103"/>
      <c r="F170" s="103"/>
      <c r="G170" s="103"/>
      <c r="H170" s="103"/>
      <c r="I170" s="103"/>
    </row>
    <row r="171" spans="1:9" s="100" customFormat="1" ht="15">
      <c r="A171" s="103"/>
      <c r="C171" s="108"/>
      <c r="D171" s="103"/>
      <c r="E171" s="103"/>
      <c r="F171" s="103"/>
      <c r="G171" s="103"/>
      <c r="H171" s="103"/>
      <c r="I171" s="103"/>
    </row>
    <row r="172" spans="1:9" s="100" customFormat="1" ht="15">
      <c r="A172" s="103"/>
      <c r="C172" s="108"/>
      <c r="D172" s="103"/>
      <c r="E172" s="103"/>
      <c r="F172" s="103"/>
      <c r="G172" s="103"/>
      <c r="H172" s="103"/>
      <c r="I172" s="103"/>
    </row>
    <row r="173" spans="1:9" s="100" customFormat="1" ht="15">
      <c r="A173" s="103"/>
      <c r="C173" s="108"/>
      <c r="D173" s="103"/>
      <c r="E173" s="103"/>
      <c r="F173" s="103"/>
      <c r="G173" s="103"/>
      <c r="H173" s="103"/>
      <c r="I173" s="103"/>
    </row>
    <row r="174" spans="1:9" s="100" customFormat="1" ht="15">
      <c r="A174" s="103"/>
      <c r="C174" s="108"/>
      <c r="D174" s="103"/>
      <c r="E174" s="103"/>
      <c r="F174" s="103"/>
      <c r="G174" s="103"/>
      <c r="H174" s="103"/>
      <c r="I174" s="103"/>
    </row>
    <row r="175" spans="1:9" s="100" customFormat="1" ht="15">
      <c r="A175" s="103"/>
      <c r="C175" s="108"/>
      <c r="D175" s="103"/>
      <c r="E175" s="103"/>
      <c r="F175" s="103"/>
      <c r="G175" s="103"/>
      <c r="H175" s="103"/>
      <c r="I175" s="103"/>
    </row>
    <row r="176" spans="1:9" s="100" customFormat="1" ht="15">
      <c r="A176" s="103"/>
      <c r="C176" s="108"/>
      <c r="D176" s="103"/>
      <c r="E176" s="103"/>
      <c r="F176" s="103"/>
      <c r="G176" s="103"/>
      <c r="H176" s="103"/>
      <c r="I176" s="103"/>
    </row>
    <row r="177" spans="1:9" s="100" customFormat="1" ht="15">
      <c r="A177" s="103"/>
      <c r="C177" s="108"/>
      <c r="D177" s="103"/>
      <c r="E177" s="103"/>
      <c r="F177" s="103"/>
      <c r="G177" s="103"/>
      <c r="H177" s="103"/>
      <c r="I177" s="103"/>
    </row>
    <row r="178" spans="1:9" s="100" customFormat="1" ht="15">
      <c r="A178" s="103"/>
      <c r="C178" s="108"/>
      <c r="D178" s="103"/>
      <c r="E178" s="103"/>
      <c r="F178" s="103"/>
      <c r="G178" s="103"/>
      <c r="H178" s="103"/>
      <c r="I178" s="103"/>
    </row>
    <row r="179" spans="1:9" s="100" customFormat="1" ht="15">
      <c r="A179" s="103"/>
      <c r="C179" s="108"/>
      <c r="D179" s="103"/>
      <c r="E179" s="103"/>
      <c r="F179" s="103"/>
      <c r="G179" s="103"/>
      <c r="H179" s="103"/>
      <c r="I179" s="103"/>
    </row>
    <row r="180" spans="1:9" s="100" customFormat="1" ht="15">
      <c r="A180" s="103"/>
      <c r="C180" s="108"/>
      <c r="D180" s="103"/>
      <c r="E180" s="103"/>
      <c r="F180" s="103"/>
      <c r="G180" s="103"/>
      <c r="H180" s="103"/>
      <c r="I180" s="103"/>
    </row>
    <row r="181" spans="1:9" s="100" customFormat="1" ht="15">
      <c r="A181" s="103"/>
      <c r="C181" s="108"/>
      <c r="D181" s="103"/>
      <c r="E181" s="103"/>
      <c r="F181" s="103"/>
      <c r="G181" s="103"/>
      <c r="H181" s="103"/>
      <c r="I181" s="103"/>
    </row>
    <row r="182" spans="1:9" s="100" customFormat="1" ht="15">
      <c r="A182" s="103"/>
      <c r="C182" s="108"/>
      <c r="D182" s="103"/>
      <c r="E182" s="103"/>
      <c r="F182" s="103"/>
      <c r="G182" s="103"/>
      <c r="H182" s="103"/>
      <c r="I182" s="103"/>
    </row>
    <row r="183" spans="1:9" s="100" customFormat="1" ht="15">
      <c r="A183" s="103"/>
      <c r="C183" s="108"/>
      <c r="D183" s="103"/>
      <c r="E183" s="103"/>
      <c r="F183" s="103"/>
      <c r="G183" s="103"/>
      <c r="H183" s="103"/>
      <c r="I183" s="103"/>
    </row>
    <row r="184" spans="1:9" s="100" customFormat="1" ht="15">
      <c r="A184" s="103"/>
      <c r="C184" s="108"/>
      <c r="D184" s="103"/>
      <c r="E184" s="103"/>
      <c r="F184" s="103"/>
      <c r="G184" s="103"/>
      <c r="H184" s="103"/>
      <c r="I184" s="103"/>
    </row>
    <row r="185" spans="1:9" s="100" customFormat="1" ht="15">
      <c r="A185" s="103"/>
      <c r="C185" s="108"/>
      <c r="D185" s="103"/>
      <c r="E185" s="103"/>
      <c r="F185" s="103"/>
      <c r="G185" s="103"/>
      <c r="H185" s="103"/>
      <c r="I185" s="103"/>
    </row>
    <row r="186" spans="1:9" s="100" customFormat="1" ht="15">
      <c r="A186" s="103"/>
      <c r="C186" s="108"/>
      <c r="D186" s="103"/>
      <c r="E186" s="103"/>
      <c r="F186" s="103"/>
      <c r="G186" s="103"/>
      <c r="H186" s="103"/>
      <c r="I186" s="103"/>
    </row>
    <row r="187" spans="1:9" s="100" customFormat="1" ht="15">
      <c r="A187" s="103"/>
      <c r="C187" s="108"/>
      <c r="D187" s="103"/>
      <c r="E187" s="103"/>
      <c r="F187" s="103"/>
      <c r="G187" s="103"/>
      <c r="H187" s="103"/>
      <c r="I187" s="103"/>
    </row>
    <row r="188" spans="1:9" s="100" customFormat="1" ht="15">
      <c r="A188" s="103"/>
      <c r="C188" s="108"/>
      <c r="D188" s="103"/>
      <c r="E188" s="103"/>
      <c r="F188" s="103"/>
      <c r="G188" s="103"/>
      <c r="H188" s="103"/>
      <c r="I188" s="103"/>
    </row>
    <row r="189" spans="1:9" s="100" customFormat="1" ht="15">
      <c r="A189" s="103"/>
      <c r="C189" s="108"/>
      <c r="D189" s="103"/>
      <c r="E189" s="103"/>
      <c r="F189" s="103"/>
      <c r="G189" s="103"/>
      <c r="H189" s="103"/>
      <c r="I189" s="103"/>
    </row>
    <row r="190" spans="1:9" s="100" customFormat="1" ht="15">
      <c r="A190" s="103"/>
      <c r="C190" s="108"/>
      <c r="D190" s="103"/>
      <c r="E190" s="103"/>
      <c r="F190" s="103"/>
      <c r="G190" s="103"/>
      <c r="H190" s="103"/>
      <c r="I190" s="103"/>
    </row>
    <row r="191" spans="1:9" s="100" customFormat="1" ht="15">
      <c r="A191" s="103"/>
      <c r="C191" s="108"/>
      <c r="D191" s="103"/>
      <c r="E191" s="103"/>
      <c r="F191" s="103"/>
      <c r="G191" s="103"/>
      <c r="H191" s="103"/>
      <c r="I191" s="103"/>
    </row>
    <row r="192" spans="1:9" s="100" customFormat="1" ht="15">
      <c r="A192" s="103"/>
      <c r="C192" s="108"/>
      <c r="D192" s="103"/>
      <c r="E192" s="103"/>
      <c r="F192" s="103"/>
      <c r="G192" s="103"/>
      <c r="H192" s="103"/>
      <c r="I192" s="103"/>
    </row>
    <row r="193" spans="1:9" s="100" customFormat="1" ht="15">
      <c r="A193" s="103"/>
      <c r="C193" s="108"/>
      <c r="D193" s="103"/>
      <c r="E193" s="103"/>
      <c r="F193" s="103"/>
      <c r="G193" s="103"/>
      <c r="H193" s="103"/>
      <c r="I193" s="103"/>
    </row>
    <row r="194" spans="1:9" s="100" customFormat="1" ht="15">
      <c r="A194" s="103"/>
      <c r="C194" s="108"/>
      <c r="D194" s="103"/>
      <c r="E194" s="103"/>
      <c r="F194" s="103"/>
      <c r="G194" s="103"/>
      <c r="H194" s="103"/>
      <c r="I194" s="103"/>
    </row>
    <row r="195" spans="1:9" s="100" customFormat="1" ht="15">
      <c r="A195" s="103"/>
      <c r="C195" s="108"/>
      <c r="D195" s="103"/>
      <c r="E195" s="103"/>
      <c r="F195" s="103"/>
      <c r="G195" s="103"/>
      <c r="H195" s="103"/>
      <c r="I195" s="103"/>
    </row>
    <row r="196" spans="1:9" s="100" customFormat="1" ht="15">
      <c r="A196" s="103"/>
      <c r="C196" s="108"/>
      <c r="D196" s="103"/>
      <c r="E196" s="103"/>
      <c r="F196" s="103"/>
      <c r="G196" s="103"/>
      <c r="H196" s="103"/>
      <c r="I196" s="103"/>
    </row>
    <row r="197" spans="1:9" s="100" customFormat="1" ht="15">
      <c r="A197" s="103"/>
      <c r="C197" s="108"/>
      <c r="D197" s="103"/>
      <c r="E197" s="103"/>
      <c r="F197" s="103"/>
      <c r="G197" s="103"/>
      <c r="H197" s="103"/>
      <c r="I197" s="103"/>
    </row>
    <row r="198" spans="1:9" s="100" customFormat="1" ht="15">
      <c r="A198" s="103"/>
      <c r="C198" s="108"/>
      <c r="D198" s="103"/>
      <c r="E198" s="103"/>
      <c r="F198" s="103"/>
      <c r="G198" s="103"/>
      <c r="H198" s="103"/>
      <c r="I198" s="103"/>
    </row>
    <row r="199" spans="1:9" s="100" customFormat="1" ht="15">
      <c r="A199" s="103"/>
      <c r="C199" s="108"/>
      <c r="D199" s="103"/>
      <c r="E199" s="103"/>
      <c r="F199" s="103"/>
      <c r="G199" s="103"/>
      <c r="H199" s="103"/>
      <c r="I199" s="103"/>
    </row>
    <row r="200" spans="1:9" s="100" customFormat="1" ht="15">
      <c r="A200" s="103"/>
      <c r="C200" s="108"/>
      <c r="D200" s="103"/>
      <c r="E200" s="103"/>
      <c r="F200" s="103"/>
      <c r="G200" s="103"/>
      <c r="H200" s="103"/>
      <c r="I200" s="103"/>
    </row>
    <row r="201" spans="1:9" s="100" customFormat="1" ht="15">
      <c r="A201" s="103"/>
      <c r="C201" s="108"/>
      <c r="D201" s="103"/>
      <c r="E201" s="103"/>
      <c r="F201" s="103"/>
      <c r="G201" s="103"/>
      <c r="H201" s="103"/>
      <c r="I201" s="103"/>
    </row>
    <row r="202" spans="1:9" s="100" customFormat="1" ht="15">
      <c r="A202" s="103"/>
      <c r="C202" s="108"/>
      <c r="D202" s="103"/>
      <c r="E202" s="103"/>
      <c r="F202" s="103"/>
      <c r="G202" s="103"/>
      <c r="H202" s="103"/>
      <c r="I202" s="103"/>
    </row>
    <row r="203" spans="1:9" s="100" customFormat="1" ht="15">
      <c r="A203" s="103"/>
      <c r="C203" s="108"/>
      <c r="D203" s="103"/>
      <c r="E203" s="103"/>
      <c r="F203" s="103"/>
      <c r="G203" s="103"/>
      <c r="H203" s="103"/>
      <c r="I203" s="103"/>
    </row>
    <row r="204" spans="1:9" s="100" customFormat="1" ht="15">
      <c r="A204" s="103"/>
      <c r="C204" s="108"/>
      <c r="D204" s="103"/>
      <c r="E204" s="103"/>
      <c r="F204" s="103"/>
      <c r="G204" s="103"/>
      <c r="H204" s="103"/>
      <c r="I204" s="103"/>
    </row>
    <row r="205" spans="1:9" s="100" customFormat="1" ht="15">
      <c r="A205" s="103"/>
      <c r="C205" s="108"/>
      <c r="D205" s="103"/>
      <c r="E205" s="103"/>
      <c r="F205" s="103"/>
      <c r="G205" s="103"/>
      <c r="H205" s="103"/>
      <c r="I205" s="103"/>
    </row>
    <row r="206" spans="1:9" s="100" customFormat="1" ht="15">
      <c r="A206" s="103"/>
      <c r="C206" s="108"/>
      <c r="D206" s="103"/>
      <c r="E206" s="103"/>
      <c r="F206" s="103"/>
      <c r="G206" s="103"/>
      <c r="H206" s="103"/>
      <c r="I206" s="103"/>
    </row>
    <row r="207" spans="1:9" s="100" customFormat="1" ht="15">
      <c r="A207" s="103"/>
      <c r="C207" s="108"/>
      <c r="D207" s="103"/>
      <c r="E207" s="103"/>
      <c r="F207" s="103"/>
      <c r="G207" s="103"/>
      <c r="H207" s="103"/>
      <c r="I207" s="103"/>
    </row>
    <row r="208" spans="1:9" s="100" customFormat="1" ht="15">
      <c r="A208" s="103"/>
      <c r="C208" s="108"/>
      <c r="D208" s="103"/>
      <c r="E208" s="103"/>
      <c r="F208" s="103"/>
      <c r="G208" s="103"/>
      <c r="H208" s="103"/>
      <c r="I208" s="103"/>
    </row>
    <row r="209" spans="1:9" s="100" customFormat="1" ht="15">
      <c r="A209" s="103"/>
      <c r="C209" s="108"/>
      <c r="D209" s="103"/>
      <c r="E209" s="103"/>
      <c r="F209" s="103"/>
      <c r="G209" s="103"/>
      <c r="H209" s="103"/>
      <c r="I209" s="103"/>
    </row>
    <row r="210" spans="1:9" s="100" customFormat="1" ht="15">
      <c r="A210" s="103"/>
      <c r="C210" s="108"/>
      <c r="D210" s="103"/>
      <c r="E210" s="103"/>
      <c r="F210" s="103"/>
      <c r="G210" s="103"/>
      <c r="H210" s="103"/>
      <c r="I210" s="103"/>
    </row>
    <row r="211" spans="1:9" s="100" customFormat="1" ht="15">
      <c r="A211" s="103"/>
      <c r="C211" s="108"/>
      <c r="D211" s="103"/>
      <c r="E211" s="103"/>
      <c r="F211" s="103"/>
      <c r="G211" s="103"/>
      <c r="H211" s="103"/>
      <c r="I211" s="103"/>
    </row>
    <row r="212" spans="1:9" s="100" customFormat="1" ht="15">
      <c r="A212" s="103"/>
      <c r="C212" s="108"/>
      <c r="D212" s="103"/>
      <c r="E212" s="103"/>
      <c r="F212" s="103"/>
      <c r="G212" s="103"/>
      <c r="H212" s="103"/>
      <c r="I212" s="103"/>
    </row>
    <row r="213" spans="1:9" s="100" customFormat="1" ht="15">
      <c r="A213" s="103"/>
      <c r="C213" s="108"/>
      <c r="D213" s="103"/>
      <c r="E213" s="103"/>
      <c r="F213" s="103"/>
      <c r="G213" s="103"/>
      <c r="H213" s="103"/>
      <c r="I213" s="103"/>
    </row>
    <row r="214" spans="1:9" s="100" customFormat="1" ht="15">
      <c r="A214" s="103"/>
      <c r="C214" s="108"/>
      <c r="D214" s="103"/>
      <c r="E214" s="103"/>
      <c r="F214" s="103"/>
      <c r="G214" s="103"/>
      <c r="H214" s="103"/>
      <c r="I214" s="103"/>
    </row>
    <row r="215" spans="1:9" s="100" customFormat="1" ht="15">
      <c r="A215" s="103"/>
      <c r="C215" s="108"/>
      <c r="D215" s="103"/>
      <c r="E215" s="103"/>
      <c r="F215" s="103"/>
      <c r="G215" s="103"/>
      <c r="H215" s="103"/>
      <c r="I215" s="103"/>
    </row>
    <row r="216" spans="1:9" s="100" customFormat="1" ht="15">
      <c r="A216" s="103"/>
      <c r="C216" s="108"/>
      <c r="D216" s="103"/>
      <c r="E216" s="103"/>
      <c r="F216" s="103"/>
      <c r="G216" s="103"/>
      <c r="H216" s="103"/>
      <c r="I216" s="103"/>
    </row>
    <row r="217" spans="1:9" s="100" customFormat="1" ht="15">
      <c r="A217" s="103"/>
      <c r="C217" s="108"/>
      <c r="D217" s="103"/>
      <c r="E217" s="103"/>
      <c r="F217" s="103"/>
      <c r="G217" s="103"/>
      <c r="H217" s="103"/>
      <c r="I217" s="103"/>
    </row>
    <row r="218" spans="1:9" s="100" customFormat="1" ht="15">
      <c r="A218" s="103"/>
      <c r="C218" s="108"/>
      <c r="D218" s="103"/>
      <c r="E218" s="103"/>
      <c r="F218" s="103"/>
      <c r="G218" s="103"/>
      <c r="H218" s="103"/>
      <c r="I218" s="103"/>
    </row>
    <row r="219" spans="1:9" s="100" customFormat="1" ht="15">
      <c r="A219" s="103"/>
      <c r="C219" s="108"/>
      <c r="D219" s="103"/>
      <c r="E219" s="103"/>
      <c r="F219" s="103"/>
      <c r="G219" s="103"/>
      <c r="H219" s="103"/>
      <c r="I219" s="103"/>
    </row>
    <row r="220" spans="1:9" s="100" customFormat="1" ht="15">
      <c r="A220" s="103"/>
      <c r="C220" s="108"/>
      <c r="D220" s="103"/>
      <c r="E220" s="103"/>
      <c r="F220" s="103"/>
      <c r="G220" s="103"/>
      <c r="H220" s="103"/>
      <c r="I220" s="103"/>
    </row>
    <row r="221" spans="1:9" s="100" customFormat="1" ht="15">
      <c r="A221" s="103"/>
      <c r="C221" s="108"/>
      <c r="D221" s="103"/>
      <c r="E221" s="103"/>
      <c r="F221" s="103"/>
      <c r="G221" s="103"/>
      <c r="H221" s="103"/>
      <c r="I221" s="103"/>
    </row>
    <row r="222" spans="1:9" s="100" customFormat="1" ht="15">
      <c r="A222" s="103"/>
      <c r="C222" s="108"/>
      <c r="D222" s="103"/>
      <c r="E222" s="103"/>
      <c r="F222" s="103"/>
      <c r="G222" s="103"/>
      <c r="H222" s="103"/>
      <c r="I222" s="103"/>
    </row>
    <row r="223" spans="1:9" s="100" customFormat="1" ht="15">
      <c r="A223" s="103"/>
      <c r="C223" s="108"/>
      <c r="D223" s="103"/>
      <c r="E223" s="103"/>
      <c r="F223" s="103"/>
      <c r="G223" s="103"/>
      <c r="H223" s="103"/>
      <c r="I223" s="103"/>
    </row>
    <row r="224" spans="1:9" s="100" customFormat="1" ht="15">
      <c r="A224" s="103"/>
      <c r="C224" s="108"/>
      <c r="D224" s="103"/>
      <c r="E224" s="103"/>
      <c r="F224" s="103"/>
      <c r="G224" s="103"/>
      <c r="H224" s="103"/>
      <c r="I224" s="103"/>
    </row>
    <row r="225" spans="1:9" s="100" customFormat="1" ht="15">
      <c r="A225" s="103"/>
      <c r="C225" s="108"/>
      <c r="D225" s="103"/>
      <c r="E225" s="103"/>
      <c r="F225" s="103"/>
      <c r="G225" s="103"/>
      <c r="H225" s="103"/>
      <c r="I225" s="103"/>
    </row>
    <row r="226" spans="1:9" s="100" customFormat="1" ht="15">
      <c r="A226" s="103"/>
      <c r="C226" s="108"/>
      <c r="D226" s="103"/>
      <c r="E226" s="103"/>
      <c r="F226" s="103"/>
      <c r="G226" s="103"/>
      <c r="H226" s="103"/>
      <c r="I226" s="103"/>
    </row>
    <row r="227" spans="1:9" s="100" customFormat="1" ht="15">
      <c r="A227" s="103"/>
      <c r="C227" s="108"/>
      <c r="D227" s="103"/>
      <c r="E227" s="103"/>
      <c r="F227" s="103"/>
      <c r="G227" s="103"/>
      <c r="H227" s="103"/>
      <c r="I227" s="103"/>
    </row>
    <row r="228" spans="1:9" s="100" customFormat="1" ht="15">
      <c r="A228" s="103"/>
      <c r="C228" s="108"/>
      <c r="D228" s="103"/>
      <c r="E228" s="103"/>
      <c r="F228" s="103"/>
      <c r="G228" s="103"/>
      <c r="H228" s="103"/>
      <c r="I228" s="103"/>
    </row>
    <row r="229" spans="1:9" s="100" customFormat="1" ht="15">
      <c r="A229" s="103"/>
      <c r="C229" s="108"/>
      <c r="D229" s="103"/>
      <c r="E229" s="103"/>
      <c r="F229" s="103"/>
      <c r="G229" s="103"/>
      <c r="H229" s="103"/>
      <c r="I229" s="103"/>
    </row>
    <row r="230" spans="1:9" s="100" customFormat="1" ht="15">
      <c r="A230" s="103"/>
      <c r="C230" s="108"/>
      <c r="D230" s="103"/>
      <c r="E230" s="103"/>
      <c r="F230" s="103"/>
      <c r="G230" s="103"/>
      <c r="H230" s="103"/>
      <c r="I230" s="103"/>
    </row>
    <row r="231" spans="1:9" s="100" customFormat="1" ht="15">
      <c r="A231" s="103"/>
      <c r="C231" s="108"/>
      <c r="D231" s="103"/>
      <c r="E231" s="103"/>
      <c r="F231" s="103"/>
      <c r="G231" s="103"/>
      <c r="H231" s="103"/>
      <c r="I231" s="103"/>
    </row>
    <row r="232" spans="1:9" s="100" customFormat="1" ht="15">
      <c r="A232" s="103"/>
      <c r="C232" s="108"/>
      <c r="D232" s="103"/>
      <c r="E232" s="103"/>
      <c r="F232" s="103"/>
      <c r="G232" s="103"/>
      <c r="H232" s="103"/>
      <c r="I232" s="103"/>
    </row>
    <row r="233" spans="1:9" s="100" customFormat="1" ht="15">
      <c r="A233" s="103"/>
      <c r="C233" s="108"/>
      <c r="D233" s="103"/>
      <c r="E233" s="103"/>
      <c r="F233" s="103"/>
      <c r="G233" s="103"/>
      <c r="H233" s="103"/>
      <c r="I233" s="103"/>
    </row>
    <row r="234" spans="1:9" s="100" customFormat="1" ht="15">
      <c r="A234" s="103"/>
      <c r="C234" s="108"/>
      <c r="D234" s="103"/>
      <c r="E234" s="103"/>
      <c r="F234" s="103"/>
      <c r="G234" s="103"/>
      <c r="H234" s="103"/>
      <c r="I234" s="103"/>
    </row>
    <row r="235" spans="1:9" s="100" customFormat="1" ht="15">
      <c r="A235" s="103"/>
      <c r="C235" s="108"/>
      <c r="D235" s="103"/>
      <c r="E235" s="103"/>
      <c r="F235" s="103"/>
      <c r="G235" s="103"/>
      <c r="H235" s="103"/>
      <c r="I235" s="103"/>
    </row>
    <row r="236" spans="1:9" s="100" customFormat="1" ht="15">
      <c r="A236" s="103"/>
      <c r="C236" s="108"/>
      <c r="D236" s="103"/>
      <c r="E236" s="103"/>
      <c r="F236" s="103"/>
      <c r="G236" s="103"/>
      <c r="H236" s="103"/>
      <c r="I236" s="103"/>
    </row>
    <row r="237" spans="1:9" s="100" customFormat="1" ht="15">
      <c r="A237" s="103"/>
      <c r="C237" s="108"/>
      <c r="D237" s="103"/>
      <c r="E237" s="103"/>
      <c r="F237" s="103"/>
      <c r="G237" s="103"/>
      <c r="H237" s="103"/>
      <c r="I237" s="103"/>
    </row>
    <row r="238" spans="1:9" s="100" customFormat="1" ht="15">
      <c r="A238" s="103"/>
      <c r="C238" s="108"/>
      <c r="D238" s="103"/>
      <c r="E238" s="103"/>
      <c r="F238" s="103"/>
      <c r="G238" s="103"/>
      <c r="H238" s="103"/>
      <c r="I238" s="103"/>
    </row>
    <row r="239" spans="1:9" s="100" customFormat="1" ht="15">
      <c r="A239" s="103"/>
      <c r="C239" s="108"/>
      <c r="D239" s="103"/>
      <c r="E239" s="103"/>
      <c r="F239" s="103"/>
      <c r="G239" s="103"/>
      <c r="H239" s="103"/>
      <c r="I239" s="103"/>
    </row>
    <row r="240" spans="1:9" s="100" customFormat="1" ht="15">
      <c r="A240" s="103"/>
      <c r="C240" s="108"/>
      <c r="D240" s="103"/>
      <c r="E240" s="103"/>
      <c r="F240" s="103"/>
      <c r="G240" s="103"/>
      <c r="H240" s="103"/>
      <c r="I240" s="103"/>
    </row>
    <row r="241" spans="1:9" s="100" customFormat="1" ht="15">
      <c r="A241" s="103"/>
      <c r="C241" s="108"/>
      <c r="D241" s="103"/>
      <c r="E241" s="103"/>
      <c r="F241" s="103"/>
      <c r="G241" s="103"/>
      <c r="H241" s="103"/>
      <c r="I241" s="103"/>
    </row>
    <row r="242" spans="1:9" s="100" customFormat="1" ht="15">
      <c r="A242" s="103"/>
      <c r="C242" s="108"/>
      <c r="D242" s="103"/>
      <c r="E242" s="103"/>
      <c r="F242" s="103"/>
      <c r="G242" s="103"/>
      <c r="H242" s="103"/>
      <c r="I242" s="103"/>
    </row>
    <row r="243" spans="1:9" s="100" customFormat="1" ht="15">
      <c r="A243" s="103"/>
      <c r="C243" s="108"/>
      <c r="D243" s="103"/>
      <c r="E243" s="103"/>
      <c r="F243" s="103"/>
      <c r="G243" s="103"/>
      <c r="H243" s="103"/>
      <c r="I243" s="103"/>
    </row>
    <row r="244" spans="1:9" s="100" customFormat="1" ht="15">
      <c r="A244" s="103"/>
      <c r="C244" s="108"/>
      <c r="D244" s="103"/>
      <c r="E244" s="103"/>
      <c r="F244" s="103"/>
      <c r="G244" s="103"/>
      <c r="H244" s="103"/>
      <c r="I244" s="103"/>
    </row>
    <row r="245" spans="1:9" s="100" customFormat="1" ht="15">
      <c r="A245" s="103"/>
      <c r="C245" s="108"/>
      <c r="D245" s="103"/>
      <c r="E245" s="103"/>
      <c r="F245" s="103"/>
      <c r="G245" s="103"/>
      <c r="H245" s="103"/>
      <c r="I245" s="103"/>
    </row>
    <row r="246" spans="1:9" s="100" customFormat="1" ht="15">
      <c r="A246" s="103"/>
      <c r="C246" s="108"/>
      <c r="D246" s="103"/>
      <c r="E246" s="103"/>
      <c r="F246" s="103"/>
      <c r="G246" s="103"/>
      <c r="H246" s="103"/>
      <c r="I246" s="103"/>
    </row>
    <row r="247" spans="1:9" s="100" customFormat="1" ht="15">
      <c r="A247" s="103"/>
      <c r="C247" s="108"/>
      <c r="D247" s="103"/>
      <c r="E247" s="103"/>
      <c r="F247" s="103"/>
      <c r="G247" s="103"/>
      <c r="H247" s="103"/>
      <c r="I247" s="103"/>
    </row>
    <row r="248" spans="1:9" s="100" customFormat="1" ht="15">
      <c r="A248" s="103"/>
      <c r="C248" s="108"/>
      <c r="D248" s="103"/>
      <c r="E248" s="103"/>
      <c r="F248" s="103"/>
      <c r="G248" s="103"/>
      <c r="H248" s="103"/>
      <c r="I248" s="103"/>
    </row>
    <row r="249" spans="1:9" s="100" customFormat="1" ht="15">
      <c r="A249" s="103"/>
      <c r="C249" s="108"/>
      <c r="D249" s="103"/>
      <c r="E249" s="103"/>
      <c r="F249" s="103"/>
      <c r="G249" s="103"/>
      <c r="H249" s="103"/>
      <c r="I249" s="103"/>
    </row>
    <row r="250" spans="1:9" s="100" customFormat="1" ht="15">
      <c r="A250" s="103"/>
      <c r="C250" s="108"/>
      <c r="D250" s="103"/>
      <c r="E250" s="103"/>
      <c r="F250" s="103"/>
      <c r="G250" s="103"/>
      <c r="H250" s="103"/>
      <c r="I250" s="103"/>
    </row>
    <row r="251" spans="1:9" s="100" customFormat="1" ht="15">
      <c r="A251" s="103"/>
      <c r="C251" s="108"/>
      <c r="D251" s="103"/>
      <c r="E251" s="103"/>
      <c r="F251" s="103"/>
      <c r="G251" s="103"/>
      <c r="H251" s="103"/>
      <c r="I251" s="103"/>
    </row>
    <row r="252" spans="1:9" s="100" customFormat="1" ht="15">
      <c r="A252" s="103"/>
      <c r="C252" s="108"/>
      <c r="D252" s="103"/>
      <c r="E252" s="103"/>
      <c r="F252" s="103"/>
      <c r="G252" s="103"/>
      <c r="H252" s="103"/>
      <c r="I252" s="103"/>
    </row>
    <row r="253" spans="1:9" s="100" customFormat="1" ht="15">
      <c r="A253" s="103"/>
      <c r="C253" s="108"/>
      <c r="D253" s="103"/>
      <c r="E253" s="103"/>
      <c r="F253" s="103"/>
      <c r="G253" s="103"/>
      <c r="H253" s="103"/>
      <c r="I253" s="103"/>
    </row>
    <row r="254" spans="1:9" s="100" customFormat="1" ht="15">
      <c r="A254" s="103"/>
      <c r="C254" s="108"/>
      <c r="D254" s="103"/>
      <c r="E254" s="103"/>
      <c r="F254" s="103"/>
      <c r="G254" s="103"/>
      <c r="H254" s="103"/>
      <c r="I254" s="103"/>
    </row>
    <row r="255" spans="1:9" s="100" customFormat="1" ht="15">
      <c r="A255" s="103"/>
      <c r="C255" s="108"/>
      <c r="D255" s="103"/>
      <c r="E255" s="103"/>
      <c r="F255" s="103"/>
      <c r="G255" s="103"/>
      <c r="H255" s="103"/>
      <c r="I255" s="103"/>
    </row>
    <row r="256" spans="1:9" s="100" customFormat="1" ht="15">
      <c r="A256" s="103"/>
      <c r="C256" s="108"/>
      <c r="D256" s="103"/>
      <c r="E256" s="103"/>
      <c r="F256" s="103"/>
      <c r="G256" s="103"/>
      <c r="H256" s="103"/>
      <c r="I256" s="103"/>
    </row>
    <row r="257" spans="1:9" s="100" customFormat="1" ht="15">
      <c r="A257" s="103"/>
      <c r="C257" s="108"/>
      <c r="D257" s="103"/>
      <c r="E257" s="103"/>
      <c r="F257" s="103"/>
      <c r="G257" s="103"/>
      <c r="H257" s="103"/>
      <c r="I257" s="103"/>
    </row>
    <row r="258" spans="1:9" s="100" customFormat="1" ht="15">
      <c r="A258" s="103"/>
      <c r="C258" s="108"/>
      <c r="D258" s="103"/>
      <c r="E258" s="103"/>
      <c r="F258" s="103"/>
      <c r="G258" s="103"/>
      <c r="H258" s="103"/>
      <c r="I258" s="103"/>
    </row>
    <row r="259" spans="1:9" s="100" customFormat="1" ht="15">
      <c r="A259" s="103"/>
      <c r="C259" s="108"/>
      <c r="D259" s="103"/>
      <c r="E259" s="103"/>
      <c r="F259" s="103"/>
      <c r="G259" s="103"/>
      <c r="H259" s="103"/>
      <c r="I259" s="103"/>
    </row>
    <row r="260" spans="1:9" s="100" customFormat="1" ht="15">
      <c r="A260" s="103"/>
      <c r="C260" s="108"/>
      <c r="D260" s="103"/>
      <c r="E260" s="103"/>
      <c r="F260" s="103"/>
      <c r="G260" s="103"/>
      <c r="H260" s="103"/>
      <c r="I260" s="103"/>
    </row>
    <row r="261" spans="1:9" s="100" customFormat="1" ht="15">
      <c r="A261" s="103"/>
      <c r="C261" s="108"/>
      <c r="D261" s="103"/>
      <c r="E261" s="103"/>
      <c r="F261" s="103"/>
      <c r="G261" s="103"/>
      <c r="H261" s="103"/>
      <c r="I261" s="103"/>
    </row>
    <row r="262" spans="1:9" s="100" customFormat="1" ht="15">
      <c r="A262" s="103"/>
      <c r="C262" s="108"/>
      <c r="D262" s="103"/>
      <c r="E262" s="103"/>
      <c r="F262" s="103"/>
      <c r="G262" s="103"/>
      <c r="H262" s="103"/>
      <c r="I262" s="103"/>
    </row>
    <row r="263" spans="1:9" s="100" customFormat="1" ht="15">
      <c r="A263" s="103"/>
      <c r="C263" s="108"/>
      <c r="D263" s="103"/>
      <c r="E263" s="103"/>
      <c r="F263" s="103"/>
      <c r="G263" s="103"/>
      <c r="H263" s="103"/>
      <c r="I263" s="103"/>
    </row>
    <row r="264" spans="1:9" s="100" customFormat="1" ht="15">
      <c r="A264" s="103"/>
      <c r="C264" s="108"/>
      <c r="D264" s="103"/>
      <c r="E264" s="103"/>
      <c r="F264" s="103"/>
      <c r="G264" s="103"/>
      <c r="H264" s="103"/>
      <c r="I264" s="103"/>
    </row>
    <row r="265" spans="1:9" s="100" customFormat="1" ht="15">
      <c r="A265" s="103"/>
      <c r="C265" s="108"/>
      <c r="D265" s="103"/>
      <c r="E265" s="103"/>
      <c r="F265" s="103"/>
      <c r="G265" s="103"/>
      <c r="H265" s="103"/>
      <c r="I265" s="103"/>
    </row>
    <row r="266" spans="1:9" s="100" customFormat="1" ht="15">
      <c r="A266" s="103"/>
      <c r="C266" s="108"/>
      <c r="D266" s="103"/>
      <c r="E266" s="103"/>
      <c r="F266" s="103"/>
      <c r="G266" s="103"/>
      <c r="H266" s="103"/>
      <c r="I266" s="103"/>
    </row>
    <row r="267" spans="1:9" s="100" customFormat="1" ht="15">
      <c r="A267" s="103"/>
      <c r="C267" s="108"/>
      <c r="D267" s="103"/>
      <c r="E267" s="103"/>
      <c r="F267" s="103"/>
      <c r="G267" s="103"/>
      <c r="H267" s="103"/>
      <c r="I267" s="103"/>
    </row>
    <row r="268" spans="1:9" s="100" customFormat="1" ht="15">
      <c r="A268" s="103"/>
      <c r="C268" s="108"/>
      <c r="D268" s="103"/>
      <c r="E268" s="103"/>
      <c r="F268" s="103"/>
      <c r="G268" s="103"/>
      <c r="H268" s="103"/>
      <c r="I268" s="103"/>
    </row>
    <row r="269" spans="1:9" s="100" customFormat="1" ht="15">
      <c r="A269" s="103"/>
      <c r="C269" s="108"/>
      <c r="D269" s="103"/>
      <c r="E269" s="103"/>
      <c r="F269" s="103"/>
      <c r="G269" s="103"/>
      <c r="H269" s="103"/>
      <c r="I269" s="103"/>
    </row>
    <row r="270" spans="1:9" s="100" customFormat="1" ht="15">
      <c r="A270" s="103"/>
      <c r="C270" s="108"/>
      <c r="D270" s="103"/>
      <c r="E270" s="103"/>
      <c r="F270" s="103"/>
      <c r="G270" s="103"/>
      <c r="H270" s="103"/>
      <c r="I270" s="103"/>
    </row>
    <row r="271" spans="1:9" s="100" customFormat="1" ht="15">
      <c r="A271" s="103"/>
      <c r="C271" s="108"/>
      <c r="D271" s="103"/>
      <c r="E271" s="103"/>
      <c r="F271" s="103"/>
      <c r="G271" s="103"/>
      <c r="H271" s="103"/>
      <c r="I271" s="103"/>
    </row>
    <row r="272" spans="1:9" s="100" customFormat="1" ht="15">
      <c r="A272" s="103"/>
      <c r="C272" s="108"/>
      <c r="D272" s="103"/>
      <c r="E272" s="103"/>
      <c r="F272" s="103"/>
      <c r="G272" s="103"/>
      <c r="H272" s="103"/>
      <c r="I272" s="103"/>
    </row>
    <row r="273" spans="1:9" s="100" customFormat="1" ht="15">
      <c r="A273" s="103"/>
      <c r="C273" s="108"/>
      <c r="D273" s="103"/>
      <c r="E273" s="103"/>
      <c r="F273" s="103"/>
      <c r="G273" s="103"/>
      <c r="H273" s="103"/>
      <c r="I273" s="103"/>
    </row>
    <row r="274" spans="1:9" s="100" customFormat="1" ht="15">
      <c r="A274" s="103"/>
      <c r="C274" s="108"/>
      <c r="D274" s="103"/>
      <c r="E274" s="103"/>
      <c r="F274" s="103"/>
      <c r="G274" s="103"/>
      <c r="H274" s="103"/>
      <c r="I274" s="103"/>
    </row>
    <row r="275" spans="1:9" s="100" customFormat="1" ht="15">
      <c r="A275" s="103"/>
      <c r="C275" s="108"/>
      <c r="D275" s="103"/>
      <c r="E275" s="103"/>
      <c r="F275" s="103"/>
      <c r="G275" s="103"/>
      <c r="H275" s="103"/>
      <c r="I275" s="103"/>
    </row>
    <row r="276" spans="1:9" s="100" customFormat="1" ht="15">
      <c r="A276" s="103"/>
      <c r="C276" s="108"/>
      <c r="D276" s="103"/>
      <c r="E276" s="103"/>
      <c r="F276" s="103"/>
      <c r="G276" s="103"/>
      <c r="H276" s="103"/>
      <c r="I276" s="103"/>
    </row>
    <row r="277" spans="1:9" s="100" customFormat="1" ht="15">
      <c r="A277" s="103"/>
      <c r="C277" s="108"/>
      <c r="D277" s="103"/>
      <c r="E277" s="103"/>
      <c r="F277" s="103"/>
      <c r="G277" s="103"/>
      <c r="H277" s="103"/>
      <c r="I277" s="103"/>
    </row>
    <row r="278" spans="1:9" s="100" customFormat="1" ht="15">
      <c r="A278" s="103"/>
      <c r="C278" s="108"/>
      <c r="D278" s="103"/>
      <c r="E278" s="103"/>
      <c r="F278" s="103"/>
      <c r="G278" s="103"/>
      <c r="H278" s="103"/>
      <c r="I278" s="103"/>
    </row>
    <row r="279" spans="1:9" s="100" customFormat="1" ht="15">
      <c r="A279" s="103"/>
      <c r="C279" s="108"/>
      <c r="D279" s="103"/>
      <c r="E279" s="103"/>
      <c r="F279" s="103"/>
      <c r="G279" s="103"/>
      <c r="H279" s="103"/>
      <c r="I279" s="103"/>
    </row>
    <row r="280" spans="1:9" s="100" customFormat="1" ht="15">
      <c r="A280" s="103"/>
      <c r="C280" s="108"/>
      <c r="D280" s="103"/>
      <c r="E280" s="103"/>
      <c r="F280" s="103"/>
      <c r="G280" s="103"/>
      <c r="H280" s="103"/>
      <c r="I280" s="103"/>
    </row>
    <row r="281" spans="1:9" s="100" customFormat="1" ht="15">
      <c r="A281" s="103"/>
      <c r="C281" s="108"/>
      <c r="D281" s="103"/>
      <c r="E281" s="103"/>
      <c r="F281" s="103"/>
      <c r="G281" s="103"/>
      <c r="H281" s="103"/>
      <c r="I281" s="103"/>
    </row>
    <row r="282" spans="1:9" s="100" customFormat="1" ht="15">
      <c r="A282" s="103"/>
      <c r="C282" s="108"/>
      <c r="D282" s="103"/>
      <c r="E282" s="103"/>
      <c r="F282" s="103"/>
      <c r="G282" s="103"/>
      <c r="H282" s="103"/>
      <c r="I282" s="103"/>
    </row>
    <row r="283" spans="1:9" s="100" customFormat="1" ht="15">
      <c r="A283" s="103"/>
      <c r="C283" s="108"/>
      <c r="D283" s="103"/>
      <c r="E283" s="103"/>
      <c r="F283" s="103"/>
      <c r="G283" s="103"/>
      <c r="H283" s="103"/>
      <c r="I283" s="103"/>
    </row>
    <row r="284" spans="1:9" s="100" customFormat="1" ht="15">
      <c r="A284" s="103"/>
      <c r="C284" s="108"/>
      <c r="D284" s="103"/>
      <c r="E284" s="103"/>
      <c r="F284" s="103"/>
      <c r="G284" s="103"/>
      <c r="H284" s="103"/>
      <c r="I284" s="103"/>
    </row>
    <row r="285" spans="1:9" s="100" customFormat="1" ht="15">
      <c r="A285" s="103"/>
      <c r="C285" s="108"/>
      <c r="D285" s="103"/>
      <c r="E285" s="103"/>
      <c r="F285" s="103"/>
      <c r="G285" s="103"/>
      <c r="H285" s="103"/>
      <c r="I285" s="103"/>
    </row>
    <row r="286" spans="1:9" s="100" customFormat="1" ht="15">
      <c r="A286" s="103"/>
      <c r="C286" s="108"/>
      <c r="D286" s="103"/>
      <c r="E286" s="103"/>
      <c r="F286" s="103"/>
      <c r="G286" s="103"/>
      <c r="H286" s="103"/>
      <c r="I286" s="103"/>
    </row>
    <row r="287" spans="1:9" s="100" customFormat="1" ht="15">
      <c r="A287" s="103"/>
      <c r="C287" s="108"/>
      <c r="D287" s="103"/>
      <c r="E287" s="103"/>
      <c r="F287" s="103"/>
      <c r="G287" s="103"/>
      <c r="H287" s="103"/>
      <c r="I287" s="103"/>
    </row>
    <row r="288" spans="1:9" s="100" customFormat="1" ht="15">
      <c r="A288" s="103"/>
      <c r="C288" s="108"/>
      <c r="D288" s="103"/>
      <c r="E288" s="103"/>
      <c r="F288" s="103"/>
      <c r="G288" s="103"/>
      <c r="H288" s="103"/>
      <c r="I288" s="103"/>
    </row>
    <row r="289" spans="1:9" s="100" customFormat="1" ht="15">
      <c r="A289" s="103"/>
      <c r="C289" s="108"/>
      <c r="D289" s="103"/>
      <c r="E289" s="103"/>
      <c r="F289" s="103"/>
      <c r="G289" s="103"/>
      <c r="H289" s="103"/>
      <c r="I289" s="103"/>
    </row>
    <row r="290" spans="1:9" s="100" customFormat="1" ht="15">
      <c r="A290" s="103"/>
      <c r="C290" s="108"/>
      <c r="D290" s="103"/>
      <c r="E290" s="103"/>
      <c r="F290" s="103"/>
      <c r="G290" s="103"/>
      <c r="H290" s="103"/>
      <c r="I290" s="103"/>
    </row>
    <row r="291" spans="1:9" s="100" customFormat="1" ht="15">
      <c r="A291" s="103"/>
      <c r="C291" s="108"/>
      <c r="D291" s="103"/>
      <c r="E291" s="103"/>
      <c r="F291" s="103"/>
      <c r="G291" s="103"/>
      <c r="H291" s="103"/>
      <c r="I291" s="103"/>
    </row>
    <row r="292" spans="1:9" s="100" customFormat="1" ht="15">
      <c r="A292" s="103"/>
      <c r="C292" s="108"/>
      <c r="D292" s="103"/>
      <c r="E292" s="103"/>
      <c r="F292" s="103"/>
      <c r="G292" s="103"/>
      <c r="H292" s="103"/>
      <c r="I292" s="103"/>
    </row>
    <row r="293" spans="1:9" s="100" customFormat="1" ht="15">
      <c r="A293" s="103"/>
      <c r="C293" s="108"/>
      <c r="D293" s="103"/>
      <c r="E293" s="103"/>
      <c r="F293" s="103"/>
      <c r="G293" s="103"/>
      <c r="H293" s="103"/>
      <c r="I293" s="103"/>
    </row>
    <row r="294" spans="1:9" s="100" customFormat="1" ht="15">
      <c r="A294" s="103"/>
      <c r="C294" s="108"/>
      <c r="D294" s="103"/>
      <c r="E294" s="103"/>
      <c r="F294" s="103"/>
      <c r="G294" s="103"/>
      <c r="H294" s="103"/>
      <c r="I294" s="103"/>
    </row>
    <row r="295" spans="1:9" s="100" customFormat="1" ht="15">
      <c r="A295" s="103"/>
      <c r="C295" s="108"/>
      <c r="D295" s="103"/>
      <c r="E295" s="103"/>
      <c r="F295" s="103"/>
      <c r="G295" s="103"/>
      <c r="H295" s="103"/>
      <c r="I295" s="103"/>
    </row>
    <row r="296" spans="1:9" s="100" customFormat="1" ht="15">
      <c r="A296" s="103"/>
      <c r="C296" s="108"/>
      <c r="D296" s="103"/>
      <c r="E296" s="103"/>
      <c r="F296" s="103"/>
      <c r="G296" s="103"/>
      <c r="H296" s="103"/>
      <c r="I296" s="103"/>
    </row>
    <row r="297" spans="1:9" s="100" customFormat="1" ht="15">
      <c r="A297" s="103"/>
      <c r="C297" s="108"/>
      <c r="D297" s="103"/>
      <c r="E297" s="103"/>
      <c r="F297" s="103"/>
      <c r="G297" s="103"/>
      <c r="H297" s="103"/>
      <c r="I297" s="103"/>
    </row>
    <row r="298" spans="1:9" s="100" customFormat="1" ht="15">
      <c r="A298" s="103"/>
      <c r="C298" s="108"/>
      <c r="D298" s="103"/>
      <c r="E298" s="103"/>
      <c r="F298" s="103"/>
      <c r="G298" s="103"/>
      <c r="H298" s="103"/>
      <c r="I298" s="103"/>
    </row>
    <row r="299" spans="1:9" s="100" customFormat="1" ht="15">
      <c r="A299" s="103"/>
      <c r="C299" s="108"/>
      <c r="D299" s="103"/>
      <c r="E299" s="103"/>
      <c r="F299" s="103"/>
      <c r="G299" s="103"/>
      <c r="H299" s="103"/>
      <c r="I299" s="103"/>
    </row>
    <row r="300" spans="1:9" s="100" customFormat="1" ht="15">
      <c r="A300" s="103"/>
      <c r="C300" s="108"/>
      <c r="D300" s="103"/>
      <c r="E300" s="103"/>
      <c r="F300" s="103"/>
      <c r="G300" s="103"/>
      <c r="H300" s="103"/>
      <c r="I300" s="103"/>
    </row>
    <row r="301" spans="1:9" s="100" customFormat="1" ht="15">
      <c r="A301" s="103"/>
      <c r="C301" s="108"/>
      <c r="D301" s="103"/>
      <c r="E301" s="103"/>
      <c r="F301" s="103"/>
      <c r="G301" s="103"/>
      <c r="H301" s="103"/>
      <c r="I301" s="103"/>
    </row>
    <row r="302" spans="1:9" s="100" customFormat="1" ht="15">
      <c r="A302" s="103"/>
      <c r="C302" s="108"/>
      <c r="D302" s="103"/>
      <c r="E302" s="103"/>
      <c r="F302" s="103"/>
      <c r="G302" s="103"/>
      <c r="H302" s="103"/>
      <c r="I302" s="103"/>
    </row>
    <row r="303" spans="1:9" s="100" customFormat="1" ht="15">
      <c r="A303" s="103"/>
      <c r="C303" s="108"/>
      <c r="D303" s="103"/>
      <c r="E303" s="103"/>
      <c r="F303" s="103"/>
      <c r="G303" s="103"/>
      <c r="H303" s="103"/>
      <c r="I303" s="103"/>
    </row>
    <row r="304" spans="1:9" s="100" customFormat="1" ht="15">
      <c r="A304" s="103"/>
      <c r="C304" s="108"/>
      <c r="D304" s="103"/>
      <c r="E304" s="103"/>
      <c r="F304" s="103"/>
      <c r="G304" s="103"/>
      <c r="H304" s="103"/>
      <c r="I304" s="103"/>
    </row>
    <row r="305" spans="1:9" s="100" customFormat="1" ht="15">
      <c r="A305" s="103"/>
      <c r="C305" s="108"/>
      <c r="D305" s="103"/>
      <c r="E305" s="103"/>
      <c r="F305" s="103"/>
      <c r="G305" s="103"/>
      <c r="H305" s="103"/>
      <c r="I305" s="103"/>
    </row>
    <row r="306" spans="1:9" s="100" customFormat="1" ht="15">
      <c r="A306" s="103"/>
      <c r="C306" s="108"/>
      <c r="D306" s="103"/>
      <c r="E306" s="103"/>
      <c r="F306" s="103"/>
      <c r="G306" s="103"/>
      <c r="H306" s="103"/>
      <c r="I306" s="103"/>
    </row>
    <row r="307" spans="1:9" s="100" customFormat="1" ht="15">
      <c r="A307" s="103"/>
      <c r="C307" s="108"/>
      <c r="D307" s="103"/>
      <c r="E307" s="103"/>
      <c r="F307" s="103"/>
      <c r="G307" s="103"/>
      <c r="H307" s="103"/>
      <c r="I307" s="103"/>
    </row>
    <row r="308" spans="1:9" s="100" customFormat="1" ht="15">
      <c r="A308" s="103"/>
      <c r="C308" s="108"/>
      <c r="D308" s="103"/>
      <c r="E308" s="103"/>
      <c r="F308" s="103"/>
      <c r="G308" s="103"/>
      <c r="H308" s="103"/>
      <c r="I308" s="103"/>
    </row>
    <row r="309" spans="1:9" s="100" customFormat="1" ht="15">
      <c r="A309" s="103"/>
      <c r="C309" s="108"/>
      <c r="D309" s="103"/>
      <c r="E309" s="103"/>
      <c r="F309" s="103"/>
      <c r="G309" s="103"/>
      <c r="H309" s="103"/>
      <c r="I309" s="103"/>
    </row>
    <row r="310" spans="1:9" s="100" customFormat="1" ht="15">
      <c r="A310" s="103"/>
      <c r="C310" s="108"/>
      <c r="D310" s="103"/>
      <c r="E310" s="103"/>
      <c r="F310" s="103"/>
      <c r="G310" s="103"/>
      <c r="H310" s="103"/>
      <c r="I310" s="103"/>
    </row>
    <row r="311" spans="1:9" s="100" customFormat="1" ht="15">
      <c r="A311" s="103"/>
      <c r="C311" s="108"/>
      <c r="D311" s="103"/>
      <c r="E311" s="103"/>
      <c r="F311" s="103"/>
      <c r="G311" s="103"/>
      <c r="H311" s="103"/>
      <c r="I311" s="103"/>
    </row>
    <row r="312" spans="1:9" s="100" customFormat="1" ht="15">
      <c r="A312" s="103"/>
      <c r="C312" s="108"/>
      <c r="D312" s="103"/>
      <c r="E312" s="103"/>
      <c r="F312" s="103"/>
      <c r="G312" s="103"/>
      <c r="H312" s="103"/>
      <c r="I312" s="103"/>
    </row>
    <row r="313" spans="1:9" s="100" customFormat="1" ht="15">
      <c r="A313" s="103"/>
      <c r="C313" s="108"/>
      <c r="D313" s="103"/>
      <c r="E313" s="103"/>
      <c r="F313" s="103"/>
      <c r="G313" s="103"/>
      <c r="H313" s="103"/>
      <c r="I313" s="103"/>
    </row>
    <row r="314" spans="1:9" s="100" customFormat="1" ht="15">
      <c r="A314" s="103"/>
      <c r="C314" s="108"/>
      <c r="D314" s="103"/>
      <c r="E314" s="103"/>
      <c r="F314" s="103"/>
      <c r="G314" s="103"/>
      <c r="H314" s="103"/>
      <c r="I314" s="103"/>
    </row>
    <row r="315" spans="1:9" s="100" customFormat="1" ht="15">
      <c r="A315" s="103"/>
      <c r="C315" s="108"/>
      <c r="D315" s="103"/>
      <c r="E315" s="103"/>
      <c r="F315" s="103"/>
      <c r="G315" s="103"/>
      <c r="H315" s="103"/>
      <c r="I315" s="103"/>
    </row>
    <row r="316" spans="1:9" s="100" customFormat="1" ht="15">
      <c r="A316" s="103"/>
      <c r="C316" s="108"/>
      <c r="D316" s="103"/>
      <c r="E316" s="103"/>
      <c r="F316" s="103"/>
      <c r="G316" s="103"/>
      <c r="H316" s="103"/>
      <c r="I316" s="103"/>
    </row>
    <row r="317" spans="1:9" s="100" customFormat="1" ht="15">
      <c r="A317" s="103"/>
      <c r="C317" s="108"/>
      <c r="D317" s="103"/>
      <c r="E317" s="103"/>
      <c r="F317" s="103"/>
      <c r="G317" s="103"/>
      <c r="H317" s="103"/>
      <c r="I317" s="103"/>
    </row>
    <row r="318" spans="1:9" s="100" customFormat="1" ht="15">
      <c r="A318" s="103"/>
      <c r="C318" s="108"/>
      <c r="D318" s="103"/>
      <c r="E318" s="103"/>
      <c r="F318" s="103"/>
      <c r="G318" s="103"/>
      <c r="H318" s="103"/>
      <c r="I318" s="103"/>
    </row>
    <row r="319" spans="1:9" s="100" customFormat="1" ht="15">
      <c r="A319" s="103"/>
      <c r="C319" s="108"/>
      <c r="D319" s="103"/>
      <c r="E319" s="103"/>
      <c r="F319" s="103"/>
      <c r="G319" s="103"/>
      <c r="H319" s="103"/>
      <c r="I319" s="103"/>
    </row>
    <row r="320" spans="1:9" s="100" customFormat="1" ht="15">
      <c r="A320" s="103"/>
      <c r="C320" s="108"/>
      <c r="D320" s="103"/>
      <c r="E320" s="103"/>
      <c r="F320" s="103"/>
      <c r="G320" s="103"/>
      <c r="H320" s="103"/>
      <c r="I320" s="103"/>
    </row>
    <row r="321" spans="1:9" s="100" customFormat="1" ht="15">
      <c r="A321" s="103"/>
      <c r="C321" s="108"/>
      <c r="D321" s="103"/>
      <c r="E321" s="103"/>
      <c r="F321" s="103"/>
      <c r="G321" s="103"/>
      <c r="H321" s="103"/>
      <c r="I321" s="103"/>
    </row>
    <row r="322" spans="1:9" s="100" customFormat="1" ht="15">
      <c r="A322" s="103"/>
      <c r="C322" s="108"/>
      <c r="D322" s="103"/>
      <c r="E322" s="103"/>
      <c r="F322" s="103"/>
      <c r="G322" s="103"/>
      <c r="H322" s="103"/>
      <c r="I322" s="103"/>
    </row>
    <row r="323" spans="1:9" s="100" customFormat="1" ht="15">
      <c r="A323" s="103"/>
      <c r="C323" s="108"/>
      <c r="D323" s="103"/>
      <c r="E323" s="103"/>
      <c r="F323" s="103"/>
      <c r="G323" s="103"/>
      <c r="H323" s="103"/>
      <c r="I323" s="103"/>
    </row>
    <row r="324" spans="1:9" s="100" customFormat="1" ht="15">
      <c r="A324" s="103"/>
      <c r="C324" s="108"/>
      <c r="D324" s="103"/>
      <c r="E324" s="103"/>
      <c r="F324" s="103"/>
      <c r="G324" s="103"/>
      <c r="H324" s="103"/>
      <c r="I324" s="103"/>
    </row>
    <row r="325" spans="1:9" s="100" customFormat="1" ht="15">
      <c r="A325" s="103"/>
      <c r="C325" s="108"/>
      <c r="D325" s="103"/>
      <c r="E325" s="103"/>
      <c r="F325" s="103"/>
      <c r="G325" s="103"/>
      <c r="H325" s="103"/>
      <c r="I325" s="103"/>
    </row>
    <row r="326" spans="1:9" s="100" customFormat="1" ht="15">
      <c r="A326" s="103"/>
      <c r="C326" s="108"/>
      <c r="D326" s="103"/>
      <c r="E326" s="103"/>
      <c r="F326" s="103"/>
      <c r="G326" s="103"/>
      <c r="H326" s="103"/>
      <c r="I326" s="103"/>
    </row>
    <row r="327" spans="1:9" s="100" customFormat="1" ht="15">
      <c r="A327" s="103"/>
      <c r="C327" s="108"/>
      <c r="D327" s="103"/>
      <c r="E327" s="103"/>
      <c r="F327" s="103"/>
      <c r="G327" s="103"/>
      <c r="H327" s="103"/>
      <c r="I327" s="103"/>
    </row>
    <row r="328" spans="1:9" s="100" customFormat="1" ht="15">
      <c r="A328" s="103"/>
      <c r="C328" s="108"/>
      <c r="D328" s="103"/>
      <c r="E328" s="103"/>
      <c r="F328" s="103"/>
      <c r="G328" s="103"/>
      <c r="H328" s="103"/>
      <c r="I328" s="103"/>
    </row>
    <row r="329" spans="1:9" s="100" customFormat="1" ht="15">
      <c r="A329" s="103"/>
      <c r="C329" s="108"/>
      <c r="D329" s="103"/>
      <c r="E329" s="103"/>
      <c r="F329" s="103"/>
      <c r="G329" s="103"/>
      <c r="H329" s="103"/>
      <c r="I329" s="103"/>
    </row>
    <row r="330" spans="1:9" s="100" customFormat="1" ht="15">
      <c r="A330" s="103"/>
      <c r="C330" s="108"/>
      <c r="D330" s="103"/>
      <c r="E330" s="103"/>
      <c r="F330" s="103"/>
      <c r="G330" s="103"/>
      <c r="H330" s="103"/>
      <c r="I330" s="103"/>
    </row>
    <row r="331" spans="1:9" s="100" customFormat="1" ht="15">
      <c r="A331" s="103"/>
      <c r="C331" s="108"/>
      <c r="D331" s="103"/>
      <c r="E331" s="103"/>
      <c r="F331" s="103"/>
      <c r="G331" s="103"/>
      <c r="H331" s="103"/>
      <c r="I331" s="103"/>
    </row>
    <row r="332" spans="1:9" s="100" customFormat="1" ht="15">
      <c r="A332" s="103"/>
      <c r="C332" s="108"/>
      <c r="D332" s="103"/>
      <c r="E332" s="103"/>
      <c r="F332" s="103"/>
      <c r="G332" s="103"/>
      <c r="H332" s="103"/>
      <c r="I332" s="103"/>
    </row>
    <row r="333" spans="1:9" s="100" customFormat="1" ht="15">
      <c r="A333" s="103"/>
      <c r="C333" s="108"/>
      <c r="D333" s="103"/>
      <c r="E333" s="103"/>
      <c r="F333" s="103"/>
      <c r="G333" s="103"/>
      <c r="H333" s="103"/>
      <c r="I333" s="103"/>
    </row>
    <row r="334" spans="1:9" s="100" customFormat="1" ht="15">
      <c r="A334" s="103"/>
      <c r="C334" s="108"/>
      <c r="D334" s="103"/>
      <c r="E334" s="103"/>
      <c r="F334" s="103"/>
      <c r="G334" s="103"/>
      <c r="H334" s="103"/>
      <c r="I334" s="103"/>
    </row>
    <row r="335" spans="1:9" s="100" customFormat="1" ht="15">
      <c r="A335" s="103"/>
      <c r="C335" s="108"/>
      <c r="D335" s="103"/>
      <c r="E335" s="103"/>
      <c r="F335" s="103"/>
      <c r="G335" s="103"/>
      <c r="H335" s="103"/>
      <c r="I335" s="103"/>
    </row>
    <row r="336" spans="1:9" s="100" customFormat="1" ht="15">
      <c r="A336" s="103"/>
      <c r="C336" s="108"/>
      <c r="D336" s="103"/>
      <c r="E336" s="103"/>
      <c r="F336" s="103"/>
      <c r="G336" s="103"/>
      <c r="H336" s="103"/>
      <c r="I336" s="103"/>
    </row>
    <row r="337" spans="1:9" s="100" customFormat="1" ht="15">
      <c r="A337" s="103"/>
      <c r="C337" s="108"/>
      <c r="D337" s="103"/>
      <c r="E337" s="103"/>
      <c r="F337" s="103"/>
      <c r="G337" s="103"/>
      <c r="H337" s="103"/>
      <c r="I337" s="103"/>
    </row>
    <row r="338" spans="1:9" s="100" customFormat="1" ht="15">
      <c r="A338" s="103"/>
      <c r="C338" s="108"/>
      <c r="D338" s="103"/>
      <c r="E338" s="103"/>
      <c r="F338" s="103"/>
      <c r="G338" s="103"/>
      <c r="H338" s="103"/>
      <c r="I338" s="103"/>
    </row>
    <row r="339" spans="1:9" s="100" customFormat="1" ht="15">
      <c r="A339" s="103"/>
      <c r="C339" s="108"/>
      <c r="D339" s="103"/>
      <c r="E339" s="103"/>
      <c r="F339" s="103"/>
      <c r="G339" s="103"/>
      <c r="H339" s="103"/>
      <c r="I339" s="103"/>
    </row>
    <row r="340" spans="1:9" s="100" customFormat="1" ht="15">
      <c r="A340" s="103"/>
      <c r="C340" s="108"/>
      <c r="D340" s="103"/>
      <c r="E340" s="103"/>
      <c r="F340" s="103"/>
      <c r="G340" s="103"/>
      <c r="H340" s="103"/>
      <c r="I340" s="103"/>
    </row>
    <row r="341" spans="1:9" s="100" customFormat="1" ht="15">
      <c r="A341" s="103"/>
      <c r="C341" s="108"/>
      <c r="D341" s="103"/>
      <c r="E341" s="103"/>
      <c r="F341" s="103"/>
      <c r="G341" s="103"/>
      <c r="H341" s="103"/>
      <c r="I341" s="103"/>
    </row>
    <row r="342" spans="1:9" s="100" customFormat="1" ht="15">
      <c r="A342" s="103"/>
      <c r="C342" s="108"/>
      <c r="D342" s="103"/>
      <c r="E342" s="103"/>
      <c r="F342" s="103"/>
      <c r="G342" s="103"/>
      <c r="H342" s="103"/>
      <c r="I342" s="103"/>
    </row>
    <row r="343" spans="1:9" s="100" customFormat="1" ht="15">
      <c r="A343" s="103"/>
      <c r="C343" s="108"/>
      <c r="D343" s="103"/>
      <c r="E343" s="103"/>
      <c r="F343" s="103"/>
      <c r="G343" s="103"/>
      <c r="H343" s="103"/>
      <c r="I343" s="103"/>
    </row>
    <row r="344" spans="1:9" s="100" customFormat="1" ht="15">
      <c r="A344" s="103"/>
      <c r="C344" s="108"/>
      <c r="D344" s="103"/>
      <c r="E344" s="103"/>
      <c r="F344" s="103"/>
      <c r="G344" s="103"/>
      <c r="H344" s="103"/>
      <c r="I344" s="103"/>
    </row>
    <row r="345" spans="1:9" s="100" customFormat="1" ht="15">
      <c r="A345" s="103"/>
      <c r="C345" s="108"/>
      <c r="D345" s="103"/>
      <c r="E345" s="103"/>
      <c r="F345" s="103"/>
      <c r="G345" s="103"/>
      <c r="H345" s="103"/>
      <c r="I345" s="103"/>
    </row>
    <row r="346" spans="1:9" s="100" customFormat="1" ht="15">
      <c r="A346" s="103"/>
      <c r="C346" s="108"/>
      <c r="D346" s="103"/>
      <c r="E346" s="103"/>
      <c r="F346" s="103"/>
      <c r="G346" s="103"/>
      <c r="H346" s="103"/>
      <c r="I346" s="103"/>
    </row>
    <row r="347" spans="1:9" s="100" customFormat="1" ht="15">
      <c r="A347" s="103"/>
      <c r="C347" s="108"/>
      <c r="D347" s="103"/>
      <c r="E347" s="103"/>
      <c r="F347" s="103"/>
      <c r="G347" s="103"/>
      <c r="H347" s="103"/>
      <c r="I347" s="103"/>
    </row>
    <row r="348" spans="1:9" s="100" customFormat="1" ht="15">
      <c r="A348" s="103"/>
      <c r="C348" s="108"/>
      <c r="D348" s="103"/>
      <c r="E348" s="103"/>
      <c r="F348" s="103"/>
      <c r="G348" s="103"/>
      <c r="H348" s="103"/>
      <c r="I348" s="103"/>
    </row>
    <row r="349" spans="1:9" s="100" customFormat="1" ht="15">
      <c r="A349" s="103"/>
      <c r="C349" s="108"/>
      <c r="D349" s="103"/>
      <c r="E349" s="103"/>
      <c r="F349" s="103"/>
      <c r="G349" s="103"/>
      <c r="H349" s="103"/>
      <c r="I349" s="103"/>
    </row>
    <row r="350" spans="1:9" s="100" customFormat="1" ht="15">
      <c r="A350" s="103"/>
      <c r="C350" s="108"/>
      <c r="D350" s="103"/>
      <c r="E350" s="103"/>
      <c r="F350" s="103"/>
      <c r="G350" s="103"/>
      <c r="H350" s="103"/>
      <c r="I350" s="103"/>
    </row>
    <row r="351" spans="1:9" s="100" customFormat="1" ht="15">
      <c r="A351" s="103"/>
      <c r="C351" s="108"/>
      <c r="D351" s="103"/>
      <c r="E351" s="103"/>
      <c r="F351" s="103"/>
      <c r="G351" s="103"/>
      <c r="H351" s="103"/>
      <c r="I351" s="103"/>
    </row>
    <row r="352" spans="1:9" s="100" customFormat="1" ht="15">
      <c r="A352" s="103"/>
      <c r="C352" s="108"/>
      <c r="D352" s="103"/>
      <c r="E352" s="103"/>
      <c r="F352" s="103"/>
      <c r="G352" s="103"/>
      <c r="H352" s="103"/>
      <c r="I352" s="103"/>
    </row>
    <row r="353" spans="1:9" s="100" customFormat="1" ht="15">
      <c r="A353" s="103"/>
      <c r="C353" s="108"/>
      <c r="D353" s="103"/>
      <c r="E353" s="103"/>
      <c r="F353" s="103"/>
      <c r="G353" s="103"/>
      <c r="H353" s="103"/>
      <c r="I353" s="103"/>
    </row>
    <row r="354" spans="1:9" s="100" customFormat="1" ht="15">
      <c r="A354" s="103"/>
      <c r="C354" s="108"/>
      <c r="D354" s="103"/>
      <c r="E354" s="103"/>
      <c r="F354" s="103"/>
      <c r="G354" s="103"/>
      <c r="H354" s="103"/>
      <c r="I354" s="103"/>
    </row>
    <row r="355" spans="1:9" s="100" customFormat="1" ht="15">
      <c r="A355" s="103"/>
      <c r="C355" s="108"/>
      <c r="D355" s="103"/>
      <c r="E355" s="103"/>
      <c r="F355" s="103"/>
      <c r="G355" s="103"/>
      <c r="H355" s="103"/>
      <c r="I355" s="103"/>
    </row>
    <row r="356" spans="1:9" s="100" customFormat="1" ht="15">
      <c r="A356" s="103"/>
      <c r="C356" s="108"/>
      <c r="D356" s="103"/>
      <c r="E356" s="103"/>
      <c r="F356" s="103"/>
      <c r="G356" s="103"/>
      <c r="H356" s="103"/>
      <c r="I356" s="103"/>
    </row>
    <row r="357" spans="1:9" s="100" customFormat="1" ht="15">
      <c r="A357" s="103"/>
      <c r="C357" s="108"/>
      <c r="D357" s="103"/>
      <c r="E357" s="103"/>
      <c r="F357" s="103"/>
      <c r="G357" s="103"/>
      <c r="H357" s="103"/>
      <c r="I357" s="103"/>
    </row>
    <row r="358" spans="1:9" s="100" customFormat="1" ht="15">
      <c r="A358" s="103"/>
      <c r="C358" s="108"/>
      <c r="D358" s="103"/>
      <c r="E358" s="103"/>
      <c r="F358" s="103"/>
      <c r="G358" s="103"/>
      <c r="H358" s="103"/>
      <c r="I358" s="103"/>
    </row>
    <row r="359" spans="1:9" s="100" customFormat="1" ht="15">
      <c r="A359" s="103"/>
      <c r="C359" s="108"/>
      <c r="D359" s="103"/>
      <c r="E359" s="103"/>
      <c r="F359" s="103"/>
      <c r="G359" s="103"/>
      <c r="H359" s="103"/>
      <c r="I359" s="103"/>
    </row>
    <row r="360" spans="1:9" s="100" customFormat="1" ht="15">
      <c r="A360" s="103"/>
      <c r="C360" s="108"/>
      <c r="D360" s="103"/>
      <c r="E360" s="103"/>
      <c r="F360" s="103"/>
      <c r="G360" s="103"/>
      <c r="H360" s="103"/>
      <c r="I360" s="103"/>
    </row>
    <row r="361" spans="1:9" s="100" customFormat="1" ht="15">
      <c r="A361" s="103"/>
      <c r="C361" s="108"/>
      <c r="D361" s="103"/>
      <c r="E361" s="103"/>
      <c r="F361" s="103"/>
      <c r="G361" s="103"/>
      <c r="H361" s="103"/>
      <c r="I361" s="103"/>
    </row>
    <row r="362" spans="1:9" s="100" customFormat="1" ht="15">
      <c r="A362" s="103"/>
      <c r="C362" s="108"/>
      <c r="D362" s="103"/>
      <c r="E362" s="103"/>
      <c r="F362" s="103"/>
      <c r="G362" s="103"/>
      <c r="H362" s="103"/>
      <c r="I362" s="103"/>
    </row>
    <row r="363" spans="1:9" s="100" customFormat="1" ht="15">
      <c r="A363" s="103"/>
      <c r="C363" s="108"/>
      <c r="D363" s="103"/>
      <c r="E363" s="103"/>
      <c r="F363" s="103"/>
      <c r="G363" s="103"/>
      <c r="H363" s="103"/>
      <c r="I363" s="103"/>
    </row>
    <row r="364" spans="1:9" s="100" customFormat="1" ht="15">
      <c r="A364" s="103"/>
      <c r="C364" s="108"/>
      <c r="D364" s="103"/>
      <c r="E364" s="103"/>
      <c r="F364" s="103"/>
      <c r="G364" s="103"/>
      <c r="H364" s="103"/>
      <c r="I364" s="103"/>
    </row>
    <row r="365" spans="1:9" s="100" customFormat="1" ht="15">
      <c r="A365" s="103"/>
      <c r="C365" s="108"/>
      <c r="D365" s="103"/>
      <c r="E365" s="103"/>
      <c r="F365" s="103"/>
      <c r="G365" s="103"/>
      <c r="H365" s="103"/>
      <c r="I365" s="103"/>
    </row>
    <row r="366" spans="1:9" s="100" customFormat="1" ht="15">
      <c r="A366" s="103"/>
      <c r="C366" s="108"/>
      <c r="D366" s="103"/>
      <c r="E366" s="103"/>
      <c r="F366" s="103"/>
      <c r="G366" s="103"/>
      <c r="H366" s="103"/>
      <c r="I366" s="103"/>
    </row>
    <row r="367" spans="1:9" s="100" customFormat="1" ht="15">
      <c r="A367" s="103"/>
      <c r="C367" s="108"/>
      <c r="D367" s="103"/>
      <c r="E367" s="103"/>
      <c r="F367" s="103"/>
      <c r="G367" s="103"/>
      <c r="H367" s="103"/>
      <c r="I367" s="103"/>
    </row>
    <row r="368" spans="1:9" s="100" customFormat="1" ht="15">
      <c r="A368" s="103"/>
      <c r="C368" s="108"/>
      <c r="D368" s="103"/>
      <c r="E368" s="103"/>
      <c r="F368" s="103"/>
      <c r="G368" s="103"/>
      <c r="H368" s="103"/>
      <c r="I368" s="103"/>
    </row>
    <row r="369" spans="1:9" s="100" customFormat="1" ht="15">
      <c r="A369" s="103"/>
      <c r="C369" s="108"/>
      <c r="D369" s="103"/>
      <c r="E369" s="103"/>
      <c r="F369" s="103"/>
      <c r="G369" s="103"/>
      <c r="H369" s="103"/>
      <c r="I369" s="103"/>
    </row>
    <row r="370" spans="1:9" s="100" customFormat="1" ht="15">
      <c r="A370" s="103"/>
      <c r="C370" s="108"/>
      <c r="D370" s="103"/>
      <c r="E370" s="103"/>
      <c r="F370" s="103"/>
      <c r="G370" s="103"/>
      <c r="H370" s="103"/>
      <c r="I370" s="103"/>
    </row>
    <row r="371" spans="1:9" s="100" customFormat="1" ht="15">
      <c r="A371" s="103"/>
      <c r="C371" s="108"/>
      <c r="D371" s="103"/>
      <c r="E371" s="103"/>
      <c r="F371" s="103"/>
      <c r="G371" s="103"/>
      <c r="H371" s="103"/>
      <c r="I371" s="103"/>
    </row>
    <row r="372" spans="1:9" s="100" customFormat="1" ht="15">
      <c r="A372" s="103"/>
      <c r="C372" s="108"/>
      <c r="D372" s="103"/>
      <c r="E372" s="103"/>
      <c r="F372" s="103"/>
      <c r="G372" s="103"/>
      <c r="H372" s="103"/>
      <c r="I372" s="103"/>
    </row>
    <row r="373" spans="1:9" s="100" customFormat="1" ht="15">
      <c r="A373" s="103"/>
      <c r="C373" s="108"/>
      <c r="D373" s="103"/>
      <c r="E373" s="103"/>
      <c r="F373" s="103"/>
      <c r="G373" s="103"/>
      <c r="H373" s="103"/>
      <c r="I373" s="103"/>
    </row>
    <row r="374" spans="1:9" s="100" customFormat="1" ht="15">
      <c r="A374" s="103"/>
      <c r="C374" s="108"/>
      <c r="D374" s="103"/>
      <c r="E374" s="103"/>
      <c r="F374" s="103"/>
      <c r="G374" s="103"/>
      <c r="H374" s="103"/>
      <c r="I374" s="103"/>
    </row>
    <row r="375" spans="1:9" s="100" customFormat="1" ht="15">
      <c r="A375" s="103"/>
      <c r="C375" s="108"/>
      <c r="D375" s="103"/>
      <c r="E375" s="103"/>
      <c r="F375" s="103"/>
      <c r="G375" s="103"/>
      <c r="H375" s="103"/>
      <c r="I375" s="103"/>
    </row>
    <row r="376" spans="1:9" s="100" customFormat="1" ht="15">
      <c r="A376" s="103"/>
      <c r="C376" s="108"/>
      <c r="D376" s="103"/>
      <c r="E376" s="103"/>
      <c r="F376" s="103"/>
      <c r="G376" s="103"/>
      <c r="H376" s="103"/>
      <c r="I376" s="103"/>
    </row>
    <row r="377" spans="1:9" s="100" customFormat="1" ht="15">
      <c r="A377" s="103"/>
      <c r="C377" s="108"/>
      <c r="D377" s="103"/>
      <c r="E377" s="103"/>
      <c r="F377" s="103"/>
      <c r="G377" s="103"/>
      <c r="H377" s="103"/>
      <c r="I377" s="103"/>
    </row>
    <row r="378" spans="1:9" s="100" customFormat="1" ht="15">
      <c r="A378" s="103"/>
      <c r="C378" s="108"/>
      <c r="D378" s="103"/>
      <c r="E378" s="103"/>
      <c r="F378" s="103"/>
      <c r="G378" s="103"/>
      <c r="H378" s="103"/>
      <c r="I378" s="103"/>
    </row>
    <row r="379" spans="1:9" s="100" customFormat="1" ht="15">
      <c r="A379" s="103"/>
      <c r="C379" s="108"/>
      <c r="D379" s="103"/>
      <c r="E379" s="103"/>
      <c r="F379" s="103"/>
      <c r="G379" s="103"/>
      <c r="H379" s="103"/>
      <c r="I379" s="103"/>
    </row>
    <row r="380" spans="1:9" s="100" customFormat="1" ht="15">
      <c r="A380" s="103"/>
      <c r="C380" s="108"/>
      <c r="D380" s="103"/>
      <c r="E380" s="103"/>
      <c r="F380" s="103"/>
      <c r="G380" s="103"/>
      <c r="H380" s="103"/>
      <c r="I380" s="103"/>
    </row>
    <row r="381" spans="1:9" s="100" customFormat="1" ht="15">
      <c r="A381" s="103"/>
      <c r="C381" s="108"/>
      <c r="D381" s="103"/>
      <c r="E381" s="103"/>
      <c r="F381" s="103"/>
      <c r="G381" s="103"/>
      <c r="H381" s="103"/>
      <c r="I381" s="103"/>
    </row>
    <row r="382" spans="1:9" s="100" customFormat="1" ht="15">
      <c r="A382" s="103"/>
      <c r="C382" s="108"/>
      <c r="D382" s="103"/>
      <c r="E382" s="103"/>
      <c r="F382" s="103"/>
      <c r="G382" s="103"/>
      <c r="H382" s="103"/>
      <c r="I382" s="103"/>
    </row>
    <row r="383" spans="1:9" s="100" customFormat="1" ht="15">
      <c r="A383" s="103"/>
      <c r="C383" s="108"/>
      <c r="D383" s="103"/>
      <c r="E383" s="103"/>
      <c r="F383" s="103"/>
      <c r="G383" s="103"/>
      <c r="H383" s="103"/>
      <c r="I383" s="103"/>
    </row>
    <row r="384" spans="1:9" s="100" customFormat="1" ht="15">
      <c r="A384" s="103"/>
      <c r="C384" s="108"/>
      <c r="D384" s="103"/>
      <c r="E384" s="103"/>
      <c r="F384" s="103"/>
      <c r="G384" s="103"/>
      <c r="H384" s="103"/>
      <c r="I384" s="103"/>
    </row>
    <row r="385" spans="1:9" s="100" customFormat="1" ht="15">
      <c r="A385" s="103"/>
      <c r="C385" s="108"/>
      <c r="D385" s="103"/>
      <c r="E385" s="103"/>
      <c r="F385" s="103"/>
      <c r="G385" s="103"/>
      <c r="H385" s="103"/>
      <c r="I385" s="103"/>
    </row>
    <row r="386" spans="1:9" s="100" customFormat="1" ht="15">
      <c r="A386" s="103"/>
      <c r="C386" s="108"/>
      <c r="D386" s="103"/>
      <c r="E386" s="103"/>
      <c r="F386" s="103"/>
      <c r="G386" s="103"/>
      <c r="H386" s="103"/>
      <c r="I386" s="103"/>
    </row>
    <row r="387" spans="1:9" s="100" customFormat="1" ht="15">
      <c r="A387" s="103"/>
      <c r="C387" s="108"/>
      <c r="D387" s="103"/>
      <c r="E387" s="103"/>
      <c r="F387" s="103"/>
      <c r="G387" s="103"/>
      <c r="H387" s="103"/>
      <c r="I387" s="103"/>
    </row>
    <row r="388" spans="1:9" s="100" customFormat="1" ht="15">
      <c r="A388" s="103"/>
      <c r="C388" s="108"/>
      <c r="D388" s="103"/>
      <c r="E388" s="103"/>
      <c r="F388" s="103"/>
      <c r="G388" s="103"/>
      <c r="H388" s="103"/>
      <c r="I388" s="103"/>
    </row>
    <row r="389" spans="1:9" s="100" customFormat="1" ht="15">
      <c r="A389" s="103"/>
      <c r="C389" s="108"/>
      <c r="D389" s="103"/>
      <c r="E389" s="103"/>
      <c r="F389" s="103"/>
      <c r="G389" s="103"/>
      <c r="H389" s="103"/>
      <c r="I389" s="103"/>
    </row>
    <row r="390" spans="1:9" s="100" customFormat="1" ht="15">
      <c r="A390" s="103"/>
      <c r="C390" s="108"/>
      <c r="D390" s="103"/>
      <c r="E390" s="103"/>
      <c r="F390" s="103"/>
      <c r="G390" s="103"/>
      <c r="H390" s="103"/>
      <c r="I390" s="103"/>
    </row>
    <row r="391" spans="1:9" s="100" customFormat="1" ht="15">
      <c r="A391" s="103"/>
      <c r="C391" s="108"/>
      <c r="D391" s="103"/>
      <c r="E391" s="103"/>
      <c r="F391" s="103"/>
      <c r="G391" s="103"/>
      <c r="H391" s="103"/>
      <c r="I391" s="103"/>
    </row>
    <row r="392" spans="1:9" s="100" customFormat="1" ht="15">
      <c r="A392" s="103"/>
      <c r="C392" s="108"/>
      <c r="D392" s="103"/>
      <c r="E392" s="103"/>
      <c r="F392" s="103"/>
      <c r="G392" s="103"/>
      <c r="H392" s="103"/>
      <c r="I392" s="103"/>
    </row>
    <row r="393" spans="1:9" s="100" customFormat="1" ht="15">
      <c r="A393" s="103"/>
      <c r="C393" s="108"/>
      <c r="D393" s="103"/>
      <c r="E393" s="103"/>
      <c r="F393" s="103"/>
      <c r="G393" s="103"/>
      <c r="H393" s="103"/>
      <c r="I393" s="103"/>
    </row>
    <row r="394" spans="1:9" s="100" customFormat="1" ht="15">
      <c r="A394" s="103"/>
      <c r="C394" s="108"/>
      <c r="D394" s="103"/>
      <c r="E394" s="103"/>
      <c r="F394" s="103"/>
      <c r="G394" s="103"/>
      <c r="H394" s="103"/>
      <c r="I394" s="103"/>
    </row>
    <row r="395" spans="1:9" s="100" customFormat="1" ht="15">
      <c r="A395" s="103"/>
      <c r="C395" s="108"/>
      <c r="D395" s="103"/>
      <c r="E395" s="103"/>
      <c r="F395" s="103"/>
      <c r="G395" s="103"/>
      <c r="H395" s="103"/>
      <c r="I395" s="103"/>
    </row>
    <row r="396" spans="1:9" s="100" customFormat="1" ht="15">
      <c r="A396" s="103"/>
      <c r="C396" s="108"/>
      <c r="D396" s="103"/>
      <c r="E396" s="103"/>
      <c r="F396" s="103"/>
      <c r="G396" s="103"/>
      <c r="H396" s="103"/>
      <c r="I396" s="103"/>
    </row>
    <row r="397" spans="1:9" s="100" customFormat="1" ht="15">
      <c r="A397" s="103"/>
      <c r="C397" s="108"/>
      <c r="D397" s="103"/>
      <c r="E397" s="103"/>
      <c r="F397" s="103"/>
      <c r="G397" s="103"/>
      <c r="H397" s="103"/>
      <c r="I397" s="103"/>
    </row>
    <row r="398" spans="1:9" s="100" customFormat="1" ht="15">
      <c r="A398" s="103"/>
      <c r="C398" s="108"/>
      <c r="D398" s="103"/>
      <c r="E398" s="103"/>
      <c r="F398" s="103"/>
      <c r="G398" s="103"/>
      <c r="H398" s="103"/>
      <c r="I398" s="103"/>
    </row>
    <row r="399" spans="1:9" s="100" customFormat="1" ht="15">
      <c r="A399" s="103"/>
      <c r="C399" s="108"/>
      <c r="D399" s="103"/>
      <c r="E399" s="103"/>
      <c r="F399" s="103"/>
      <c r="G399" s="103"/>
      <c r="H399" s="103"/>
      <c r="I399" s="103"/>
    </row>
    <row r="400" spans="1:9" s="100" customFormat="1" ht="15">
      <c r="A400" s="103"/>
      <c r="C400" s="108"/>
      <c r="D400" s="103"/>
      <c r="E400" s="103"/>
      <c r="F400" s="103"/>
      <c r="G400" s="103"/>
      <c r="H400" s="103"/>
      <c r="I400" s="103"/>
    </row>
    <row r="401" spans="1:9" s="100" customFormat="1" ht="15">
      <c r="A401" s="103"/>
      <c r="C401" s="108"/>
      <c r="D401" s="103"/>
      <c r="E401" s="103"/>
      <c r="F401" s="103"/>
      <c r="G401" s="103"/>
      <c r="H401" s="103"/>
      <c r="I401" s="103"/>
    </row>
    <row r="402" spans="1:9" s="100" customFormat="1" ht="15">
      <c r="A402" s="103"/>
      <c r="C402" s="108"/>
      <c r="D402" s="103"/>
      <c r="E402" s="103"/>
      <c r="F402" s="103"/>
      <c r="G402" s="103"/>
      <c r="H402" s="103"/>
      <c r="I402" s="103"/>
    </row>
    <row r="403" spans="1:9" s="100" customFormat="1" ht="15">
      <c r="A403" s="103"/>
      <c r="C403" s="108"/>
      <c r="D403" s="103"/>
      <c r="E403" s="103"/>
      <c r="F403" s="103"/>
      <c r="G403" s="103"/>
      <c r="H403" s="103"/>
      <c r="I403" s="103"/>
    </row>
    <row r="404" spans="1:9" s="100" customFormat="1" ht="15">
      <c r="A404" s="103"/>
      <c r="C404" s="108"/>
      <c r="D404" s="103"/>
      <c r="E404" s="103"/>
      <c r="F404" s="103"/>
      <c r="G404" s="103"/>
      <c r="H404" s="103"/>
      <c r="I404" s="103"/>
    </row>
    <row r="405" spans="1:9" s="100" customFormat="1" ht="15">
      <c r="A405" s="103"/>
      <c r="C405" s="108"/>
      <c r="D405" s="103"/>
      <c r="E405" s="103"/>
      <c r="F405" s="103"/>
      <c r="G405" s="103"/>
      <c r="H405" s="103"/>
      <c r="I405" s="103"/>
    </row>
    <row r="406" spans="1:9" s="100" customFormat="1" ht="15">
      <c r="A406" s="103"/>
      <c r="C406" s="108"/>
      <c r="D406" s="103"/>
      <c r="E406" s="103"/>
      <c r="F406" s="103"/>
      <c r="G406" s="103"/>
      <c r="H406" s="103"/>
      <c r="I406" s="103"/>
    </row>
    <row r="407" spans="1:9" s="100" customFormat="1" ht="15">
      <c r="A407" s="103"/>
      <c r="C407" s="108"/>
      <c r="D407" s="103"/>
      <c r="E407" s="103"/>
      <c r="F407" s="103"/>
      <c r="G407" s="103"/>
      <c r="H407" s="103"/>
      <c r="I407" s="103"/>
    </row>
    <row r="408" spans="1:9" s="100" customFormat="1" ht="15">
      <c r="A408" s="103"/>
      <c r="C408" s="108"/>
      <c r="D408" s="103"/>
      <c r="E408" s="103"/>
      <c r="F408" s="103"/>
      <c r="G408" s="103"/>
      <c r="H408" s="103"/>
      <c r="I408" s="103"/>
    </row>
    <row r="409" spans="1:9" s="100" customFormat="1" ht="15">
      <c r="A409" s="103"/>
      <c r="C409" s="108"/>
      <c r="D409" s="103"/>
      <c r="E409" s="103"/>
      <c r="F409" s="103"/>
      <c r="G409" s="103"/>
      <c r="H409" s="103"/>
      <c r="I409" s="103"/>
    </row>
    <row r="410" spans="1:9" s="100" customFormat="1" ht="15">
      <c r="A410" s="103"/>
      <c r="C410" s="108"/>
      <c r="D410" s="103"/>
      <c r="E410" s="103"/>
      <c r="F410" s="103"/>
      <c r="G410" s="103"/>
      <c r="H410" s="103"/>
      <c r="I410" s="103"/>
    </row>
    <row r="411" spans="1:9" s="100" customFormat="1" ht="15">
      <c r="A411" s="103"/>
      <c r="C411" s="108"/>
      <c r="D411" s="103"/>
      <c r="E411" s="103"/>
      <c r="F411" s="103"/>
      <c r="G411" s="103"/>
      <c r="H411" s="103"/>
      <c r="I411" s="103"/>
    </row>
    <row r="412" spans="1:9" s="100" customFormat="1" ht="15">
      <c r="A412" s="103"/>
      <c r="C412" s="108"/>
      <c r="D412" s="103"/>
      <c r="E412" s="103"/>
      <c r="F412" s="103"/>
      <c r="G412" s="103"/>
      <c r="H412" s="103"/>
      <c r="I412" s="103"/>
    </row>
    <row r="413" spans="1:9" s="100" customFormat="1" ht="15">
      <c r="A413" s="103"/>
      <c r="C413" s="108"/>
      <c r="D413" s="103"/>
      <c r="E413" s="103"/>
      <c r="F413" s="103"/>
      <c r="G413" s="103"/>
      <c r="H413" s="103"/>
      <c r="I413" s="103"/>
    </row>
    <row r="414" spans="1:9" s="100" customFormat="1" ht="15">
      <c r="A414" s="103"/>
      <c r="C414" s="108"/>
      <c r="D414" s="103"/>
      <c r="E414" s="103"/>
      <c r="F414" s="103"/>
      <c r="G414" s="103"/>
      <c r="H414" s="103"/>
      <c r="I414" s="103"/>
    </row>
    <row r="415" spans="1:9" s="100" customFormat="1" ht="15">
      <c r="A415" s="103"/>
      <c r="C415" s="108"/>
      <c r="D415" s="103"/>
      <c r="E415" s="103"/>
      <c r="F415" s="103"/>
      <c r="G415" s="103"/>
      <c r="H415" s="103"/>
      <c r="I415" s="103"/>
    </row>
    <row r="416" spans="1:9" s="100" customFormat="1" ht="15">
      <c r="A416" s="103"/>
      <c r="C416" s="108"/>
      <c r="D416" s="103"/>
      <c r="E416" s="103"/>
      <c r="F416" s="103"/>
      <c r="G416" s="103"/>
      <c r="H416" s="103"/>
      <c r="I416" s="103"/>
    </row>
    <row r="417" spans="1:9" s="100" customFormat="1" ht="15">
      <c r="A417" s="103"/>
      <c r="C417" s="108"/>
      <c r="D417" s="103"/>
      <c r="E417" s="103"/>
      <c r="F417" s="103"/>
      <c r="G417" s="103"/>
      <c r="H417" s="103"/>
      <c r="I417" s="103"/>
    </row>
    <row r="418" spans="1:9" s="100" customFormat="1" ht="15">
      <c r="A418" s="103"/>
      <c r="C418" s="108"/>
      <c r="D418" s="103"/>
      <c r="E418" s="103"/>
      <c r="F418" s="103"/>
      <c r="G418" s="103"/>
      <c r="H418" s="103"/>
      <c r="I418" s="103"/>
    </row>
    <row r="419" spans="1:9" s="100" customFormat="1" ht="15">
      <c r="A419" s="103"/>
      <c r="C419" s="108"/>
      <c r="D419" s="103"/>
      <c r="E419" s="103"/>
      <c r="F419" s="103"/>
      <c r="G419" s="103"/>
      <c r="H419" s="103"/>
      <c r="I419" s="103"/>
    </row>
    <row r="420" spans="1:9" s="100" customFormat="1" ht="15">
      <c r="A420" s="103"/>
      <c r="C420" s="108"/>
      <c r="D420" s="103"/>
      <c r="E420" s="103"/>
      <c r="F420" s="103"/>
      <c r="G420" s="103"/>
      <c r="H420" s="103"/>
      <c r="I420" s="103"/>
    </row>
    <row r="421" spans="1:9" s="100" customFormat="1" ht="15">
      <c r="A421" s="103"/>
      <c r="C421" s="108"/>
      <c r="D421" s="103"/>
      <c r="E421" s="103"/>
      <c r="F421" s="103"/>
      <c r="G421" s="103"/>
      <c r="H421" s="103"/>
      <c r="I421" s="103"/>
    </row>
    <row r="422" spans="1:9" s="100" customFormat="1" ht="15">
      <c r="A422" s="103"/>
      <c r="C422" s="108"/>
      <c r="D422" s="103"/>
      <c r="E422" s="103"/>
      <c r="F422" s="103"/>
      <c r="G422" s="103"/>
      <c r="H422" s="103"/>
      <c r="I422" s="103"/>
    </row>
    <row r="423" spans="1:9" s="100" customFormat="1" ht="15">
      <c r="A423" s="103"/>
      <c r="C423" s="108"/>
      <c r="D423" s="103"/>
      <c r="E423" s="103"/>
      <c r="F423" s="103"/>
      <c r="G423" s="103"/>
      <c r="H423" s="103"/>
      <c r="I423" s="103"/>
    </row>
    <row r="424" spans="1:9" s="100" customFormat="1" ht="15">
      <c r="A424" s="103"/>
      <c r="C424" s="108"/>
      <c r="D424" s="103"/>
      <c r="E424" s="103"/>
      <c r="F424" s="103"/>
      <c r="G424" s="103"/>
      <c r="H424" s="103"/>
      <c r="I424" s="103"/>
    </row>
    <row r="425" spans="1:9" s="100" customFormat="1" ht="15">
      <c r="A425" s="103"/>
      <c r="C425" s="108"/>
      <c r="D425" s="103"/>
      <c r="E425" s="103"/>
      <c r="F425" s="103"/>
      <c r="G425" s="103"/>
      <c r="H425" s="103"/>
      <c r="I425" s="103"/>
    </row>
    <row r="426" spans="1:9" s="100" customFormat="1" ht="15">
      <c r="A426" s="103"/>
      <c r="C426" s="108"/>
      <c r="D426" s="103"/>
      <c r="E426" s="103"/>
      <c r="F426" s="103"/>
      <c r="G426" s="103"/>
      <c r="H426" s="103"/>
      <c r="I426" s="103"/>
    </row>
    <row r="427" spans="1:9" s="100" customFormat="1" ht="15">
      <c r="A427" s="103"/>
      <c r="C427" s="108"/>
      <c r="D427" s="103"/>
      <c r="E427" s="103"/>
      <c r="F427" s="103"/>
      <c r="G427" s="103"/>
      <c r="H427" s="103"/>
      <c r="I427" s="103"/>
    </row>
    <row r="428" spans="1:9" s="100" customFormat="1" ht="15">
      <c r="A428" s="103"/>
      <c r="C428" s="108"/>
      <c r="D428" s="103"/>
      <c r="E428" s="103"/>
      <c r="F428" s="103"/>
      <c r="G428" s="103"/>
      <c r="H428" s="103"/>
      <c r="I428" s="103"/>
    </row>
    <row r="429" spans="1:9" s="100" customFormat="1" ht="15">
      <c r="A429" s="103"/>
      <c r="C429" s="108"/>
      <c r="D429" s="103"/>
      <c r="E429" s="103"/>
      <c r="F429" s="103"/>
      <c r="G429" s="103"/>
      <c r="H429" s="103"/>
      <c r="I429" s="103"/>
    </row>
    <row r="430" spans="1:9" s="100" customFormat="1" ht="15">
      <c r="A430" s="103"/>
      <c r="C430" s="108"/>
      <c r="D430" s="103"/>
      <c r="E430" s="103"/>
      <c r="F430" s="103"/>
      <c r="G430" s="103"/>
      <c r="H430" s="103"/>
      <c r="I430" s="103"/>
    </row>
    <row r="431" spans="1:9" s="100" customFormat="1" ht="15">
      <c r="A431" s="103"/>
      <c r="C431" s="108"/>
      <c r="D431" s="103"/>
      <c r="E431" s="103"/>
      <c r="F431" s="103"/>
      <c r="G431" s="103"/>
      <c r="H431" s="103"/>
      <c r="I431" s="103"/>
    </row>
    <row r="432" spans="1:9" s="100" customFormat="1" ht="15">
      <c r="A432" s="103"/>
      <c r="C432" s="108"/>
      <c r="D432" s="103"/>
      <c r="E432" s="103"/>
      <c r="F432" s="103"/>
      <c r="G432" s="103"/>
      <c r="H432" s="103"/>
      <c r="I432" s="103"/>
    </row>
    <row r="433" spans="1:9" s="100" customFormat="1" ht="15">
      <c r="A433" s="103"/>
      <c r="C433" s="108"/>
      <c r="D433" s="103"/>
      <c r="E433" s="103"/>
      <c r="F433" s="103"/>
      <c r="G433" s="103"/>
      <c r="H433" s="103"/>
      <c r="I433" s="103"/>
    </row>
    <row r="434" spans="1:9" s="100" customFormat="1" ht="15">
      <c r="A434" s="103"/>
      <c r="C434" s="108"/>
      <c r="D434" s="103"/>
      <c r="E434" s="103"/>
      <c r="F434" s="103"/>
      <c r="G434" s="103"/>
      <c r="H434" s="103"/>
      <c r="I434" s="103"/>
    </row>
    <row r="435" spans="1:9" s="100" customFormat="1" ht="15">
      <c r="A435" s="103"/>
      <c r="C435" s="108"/>
      <c r="D435" s="103"/>
      <c r="E435" s="103"/>
      <c r="F435" s="103"/>
      <c r="G435" s="103"/>
      <c r="H435" s="103"/>
      <c r="I435" s="103"/>
    </row>
    <row r="436" spans="1:9" s="100" customFormat="1" ht="15">
      <c r="A436" s="103"/>
      <c r="C436" s="108"/>
      <c r="D436" s="103"/>
      <c r="E436" s="103"/>
      <c r="F436" s="103"/>
      <c r="G436" s="103"/>
      <c r="H436" s="103"/>
      <c r="I436" s="103"/>
    </row>
    <row r="437" spans="1:9" s="100" customFormat="1" ht="15">
      <c r="A437" s="103"/>
      <c r="C437" s="108"/>
      <c r="D437" s="103"/>
      <c r="E437" s="103"/>
      <c r="F437" s="103"/>
      <c r="G437" s="103"/>
      <c r="H437" s="103"/>
      <c r="I437" s="103"/>
    </row>
    <row r="438" spans="1:9" s="100" customFormat="1" ht="15">
      <c r="A438" s="103"/>
      <c r="C438" s="108"/>
      <c r="D438" s="103"/>
      <c r="E438" s="103"/>
      <c r="F438" s="103"/>
      <c r="G438" s="103"/>
      <c r="H438" s="103"/>
      <c r="I438" s="103"/>
    </row>
    <row r="439" spans="1:9" s="100" customFormat="1" ht="15">
      <c r="A439" s="103"/>
      <c r="C439" s="108"/>
      <c r="D439" s="103"/>
      <c r="E439" s="103"/>
      <c r="F439" s="103"/>
      <c r="G439" s="103"/>
      <c r="H439" s="103"/>
      <c r="I439" s="103"/>
    </row>
    <row r="440" spans="1:9" s="100" customFormat="1" ht="15">
      <c r="A440" s="103"/>
      <c r="C440" s="108"/>
      <c r="D440" s="103"/>
      <c r="E440" s="103"/>
      <c r="F440" s="103"/>
      <c r="G440" s="103"/>
      <c r="H440" s="103"/>
      <c r="I440" s="103"/>
    </row>
    <row r="441" spans="1:9" s="100" customFormat="1" ht="15">
      <c r="A441" s="103"/>
      <c r="C441" s="108"/>
      <c r="D441" s="103"/>
      <c r="E441" s="103"/>
      <c r="F441" s="103"/>
      <c r="G441" s="103"/>
      <c r="H441" s="103"/>
      <c r="I441" s="103"/>
    </row>
    <row r="442" spans="1:9" s="100" customFormat="1" ht="15">
      <c r="A442" s="103"/>
      <c r="C442" s="108"/>
      <c r="D442" s="103"/>
      <c r="E442" s="103"/>
      <c r="F442" s="103"/>
      <c r="G442" s="103"/>
      <c r="H442" s="103"/>
      <c r="I442" s="103"/>
    </row>
    <row r="443" ht="15">
      <c r="A443" s="84"/>
    </row>
    <row r="444" ht="15">
      <c r="A444" s="84"/>
    </row>
    <row r="445" ht="15">
      <c r="A445" s="84"/>
    </row>
    <row r="446" ht="15">
      <c r="A446" s="84"/>
    </row>
    <row r="447" ht="15">
      <c r="A447" s="84"/>
    </row>
    <row r="448" ht="15">
      <c r="A448" s="84"/>
    </row>
    <row r="449" ht="15">
      <c r="A449" s="84"/>
    </row>
    <row r="450" ht="15">
      <c r="A450" s="84"/>
    </row>
    <row r="451" ht="15">
      <c r="A451" s="84"/>
    </row>
    <row r="452" ht="15">
      <c r="A452" s="84"/>
    </row>
    <row r="453" ht="15">
      <c r="A453" s="84"/>
    </row>
    <row r="454" ht="15">
      <c r="A454" s="84"/>
    </row>
    <row r="455" ht="15">
      <c r="A455" s="84"/>
    </row>
    <row r="456" ht="15">
      <c r="A456" s="84"/>
    </row>
    <row r="457" ht="15">
      <c r="A457" s="84"/>
    </row>
    <row r="458" ht="15">
      <c r="A458" s="84"/>
    </row>
    <row r="459" ht="15">
      <c r="A459" s="84"/>
    </row>
    <row r="460" ht="15">
      <c r="A460" s="84"/>
    </row>
    <row r="461" ht="15">
      <c r="A461" s="84"/>
    </row>
    <row r="462" ht="15">
      <c r="A462" s="84"/>
    </row>
    <row r="463" ht="15">
      <c r="A463" s="84"/>
    </row>
    <row r="464" ht="15">
      <c r="A464" s="84"/>
    </row>
    <row r="465" ht="15">
      <c r="A465" s="84"/>
    </row>
    <row r="466" ht="15">
      <c r="A466" s="84"/>
    </row>
    <row r="467" ht="15">
      <c r="A467" s="84"/>
    </row>
    <row r="468" ht="15">
      <c r="A468" s="84"/>
    </row>
    <row r="469" ht="15">
      <c r="A469" s="84"/>
    </row>
    <row r="470" ht="15">
      <c r="A470" s="84"/>
    </row>
    <row r="471" ht="15">
      <c r="A471" s="84"/>
    </row>
    <row r="472" ht="15">
      <c r="A472" s="84"/>
    </row>
    <row r="473" ht="15">
      <c r="A473" s="84"/>
    </row>
    <row r="474" ht="15">
      <c r="A474" s="84"/>
    </row>
    <row r="475" ht="15">
      <c r="A475" s="84"/>
    </row>
    <row r="476" ht="15">
      <c r="A476" s="84"/>
    </row>
    <row r="477" ht="15">
      <c r="A477" s="84"/>
    </row>
    <row r="478" ht="15">
      <c r="A478" s="84"/>
    </row>
    <row r="479" ht="15">
      <c r="A479" s="84"/>
    </row>
    <row r="480" ht="15">
      <c r="A480" s="84"/>
    </row>
    <row r="481" ht="15">
      <c r="A481" s="84"/>
    </row>
    <row r="482" ht="15">
      <c r="A482" s="84"/>
    </row>
    <row r="483" ht="15">
      <c r="A483" s="84"/>
    </row>
    <row r="484" ht="15">
      <c r="A484" s="84"/>
    </row>
    <row r="485" ht="15">
      <c r="A485" s="84"/>
    </row>
    <row r="486" ht="15">
      <c r="A486" s="84"/>
    </row>
    <row r="487" ht="15">
      <c r="A487" s="84"/>
    </row>
    <row r="488" ht="15">
      <c r="A488" s="84"/>
    </row>
    <row r="489" ht="15">
      <c r="A489" s="84"/>
    </row>
    <row r="490" ht="15">
      <c r="A490" s="84"/>
    </row>
    <row r="491" ht="15">
      <c r="A491" s="84"/>
    </row>
    <row r="492" ht="15">
      <c r="A492" s="84"/>
    </row>
    <row r="493" ht="15">
      <c r="A493" s="84"/>
    </row>
    <row r="494" ht="15">
      <c r="A494" s="84"/>
    </row>
    <row r="495" ht="15">
      <c r="A495" s="84"/>
    </row>
    <row r="496" ht="15">
      <c r="A496" s="84"/>
    </row>
    <row r="497" ht="15">
      <c r="A497" s="84"/>
    </row>
    <row r="498" ht="15">
      <c r="A498" s="84"/>
    </row>
    <row r="499" ht="15">
      <c r="A499" s="84"/>
    </row>
    <row r="500" ht="15">
      <c r="A500" s="84"/>
    </row>
    <row r="501" ht="15">
      <c r="A501" s="84"/>
    </row>
    <row r="502" ht="15">
      <c r="A502" s="84"/>
    </row>
    <row r="503" ht="15">
      <c r="A503" s="84"/>
    </row>
    <row r="504" ht="15">
      <c r="A504" s="84"/>
    </row>
    <row r="505" ht="15">
      <c r="A505" s="84"/>
    </row>
    <row r="506" ht="15">
      <c r="A506" s="84"/>
    </row>
    <row r="507" ht="15">
      <c r="A507" s="84"/>
    </row>
    <row r="508" ht="15">
      <c r="A508" s="84"/>
    </row>
    <row r="509" ht="15">
      <c r="A509" s="84"/>
    </row>
    <row r="510" ht="15">
      <c r="A510" s="84"/>
    </row>
    <row r="511" ht="15">
      <c r="A511" s="84"/>
    </row>
    <row r="512" ht="15">
      <c r="A512" s="84"/>
    </row>
    <row r="513" ht="15">
      <c r="A513" s="84"/>
    </row>
    <row r="514" ht="15">
      <c r="A514" s="84"/>
    </row>
    <row r="515" ht="15">
      <c r="A515" s="84"/>
    </row>
    <row r="516" ht="15">
      <c r="A516" s="84"/>
    </row>
    <row r="517" ht="15">
      <c r="A517" s="84"/>
    </row>
    <row r="518" ht="15">
      <c r="A518" s="84"/>
    </row>
    <row r="519" ht="15">
      <c r="A519" s="84"/>
    </row>
    <row r="520" ht="15">
      <c r="A520" s="84"/>
    </row>
    <row r="521" ht="15">
      <c r="A521" s="84"/>
    </row>
    <row r="522" ht="15">
      <c r="A522" s="84"/>
    </row>
    <row r="523" ht="15">
      <c r="A523" s="84"/>
    </row>
    <row r="524" ht="15">
      <c r="A524" s="84"/>
    </row>
    <row r="525" ht="15">
      <c r="A525" s="84"/>
    </row>
    <row r="526" ht="15">
      <c r="A526" s="84"/>
    </row>
    <row r="527" ht="15">
      <c r="A527" s="84"/>
    </row>
    <row r="528" ht="15">
      <c r="A528" s="84"/>
    </row>
    <row r="529" ht="15">
      <c r="A529" s="84"/>
    </row>
    <row r="530" ht="15">
      <c r="A530" s="84"/>
    </row>
    <row r="531" ht="15">
      <c r="A531" s="84"/>
    </row>
    <row r="532" ht="15">
      <c r="A532" s="84"/>
    </row>
    <row r="533" ht="15">
      <c r="A533" s="84"/>
    </row>
    <row r="534" ht="15">
      <c r="A534" s="84"/>
    </row>
    <row r="535" ht="15">
      <c r="A535" s="84"/>
    </row>
    <row r="536" ht="15">
      <c r="A536" s="84"/>
    </row>
    <row r="537" ht="15">
      <c r="A537" s="84"/>
    </row>
    <row r="538" ht="15">
      <c r="A538" s="84"/>
    </row>
    <row r="539" ht="15">
      <c r="A539" s="84"/>
    </row>
    <row r="540" ht="15">
      <c r="A540" s="84"/>
    </row>
    <row r="541" ht="15">
      <c r="A541" s="84"/>
    </row>
    <row r="542" ht="15">
      <c r="A542" s="84"/>
    </row>
    <row r="543" ht="15">
      <c r="A543" s="84"/>
    </row>
    <row r="544" ht="15">
      <c r="A544" s="84"/>
    </row>
    <row r="545" ht="15">
      <c r="A545" s="84"/>
    </row>
    <row r="546" ht="15">
      <c r="A546" s="84"/>
    </row>
    <row r="547" ht="15">
      <c r="A547" s="84"/>
    </row>
    <row r="548" ht="15">
      <c r="A548" s="84"/>
    </row>
    <row r="549" ht="15">
      <c r="A549" s="84"/>
    </row>
    <row r="550" ht="15">
      <c r="A550" s="84"/>
    </row>
    <row r="551" ht="15">
      <c r="A551" s="84"/>
    </row>
    <row r="552" ht="15">
      <c r="A552" s="84"/>
    </row>
    <row r="553" ht="15">
      <c r="A553" s="84"/>
    </row>
    <row r="554" ht="15">
      <c r="A554" s="84"/>
    </row>
    <row r="555" ht="15">
      <c r="A555" s="84"/>
    </row>
    <row r="556" ht="15">
      <c r="A556" s="84"/>
    </row>
    <row r="557" ht="15">
      <c r="A557" s="84"/>
    </row>
    <row r="558" ht="15">
      <c r="A558" s="84"/>
    </row>
    <row r="559" ht="15">
      <c r="A559" s="84"/>
    </row>
    <row r="560" ht="15">
      <c r="A560" s="84"/>
    </row>
    <row r="561" ht="15">
      <c r="A561" s="84"/>
    </row>
    <row r="562" ht="15">
      <c r="A562" s="84"/>
    </row>
    <row r="563" ht="15">
      <c r="A563" s="84"/>
    </row>
    <row r="564" ht="15">
      <c r="A564" s="84"/>
    </row>
    <row r="565" ht="15">
      <c r="A565" s="84"/>
    </row>
    <row r="566" ht="15">
      <c r="A566" s="84"/>
    </row>
    <row r="567" ht="15">
      <c r="A567" s="84"/>
    </row>
    <row r="568" ht="15">
      <c r="A568" s="84"/>
    </row>
    <row r="569" ht="15">
      <c r="A569" s="84"/>
    </row>
    <row r="570" ht="15">
      <c r="A570" s="84"/>
    </row>
    <row r="571" ht="15">
      <c r="A571" s="84"/>
    </row>
    <row r="572" ht="15">
      <c r="A572" s="84"/>
    </row>
    <row r="573" ht="15">
      <c r="A573" s="84"/>
    </row>
    <row r="574" ht="15">
      <c r="A574" s="84"/>
    </row>
    <row r="575" ht="15">
      <c r="A575" s="84"/>
    </row>
    <row r="576" ht="15">
      <c r="A576" s="84"/>
    </row>
    <row r="577" ht="15">
      <c r="A577" s="84"/>
    </row>
    <row r="578" ht="15">
      <c r="A578" s="84"/>
    </row>
    <row r="579" ht="15">
      <c r="A579" s="84"/>
    </row>
    <row r="580" ht="15">
      <c r="A580" s="84"/>
    </row>
    <row r="581" ht="15">
      <c r="A581" s="84"/>
    </row>
    <row r="582" ht="15">
      <c r="A582" s="84"/>
    </row>
    <row r="583" ht="15">
      <c r="A583" s="84"/>
    </row>
    <row r="584" ht="15">
      <c r="A584" s="84"/>
    </row>
    <row r="585" ht="15">
      <c r="A585" s="84"/>
    </row>
    <row r="586" ht="15">
      <c r="A586" s="84"/>
    </row>
    <row r="587" ht="15">
      <c r="A587" s="84"/>
    </row>
    <row r="588" ht="15">
      <c r="A588" s="84"/>
    </row>
    <row r="589" ht="15">
      <c r="A589" s="84"/>
    </row>
    <row r="590" ht="15">
      <c r="A590" s="84"/>
    </row>
    <row r="591" ht="15">
      <c r="A591" s="84"/>
    </row>
    <row r="592" ht="15">
      <c r="A592" s="84"/>
    </row>
    <row r="593" ht="15">
      <c r="A593" s="84"/>
    </row>
    <row r="594" ht="15">
      <c r="A594" s="84"/>
    </row>
    <row r="595" ht="15">
      <c r="A595" s="84"/>
    </row>
    <row r="596" ht="15">
      <c r="A596" s="84"/>
    </row>
    <row r="597" ht="15">
      <c r="A597" s="84"/>
    </row>
    <row r="598" ht="15">
      <c r="A598" s="84"/>
    </row>
    <row r="599" ht="15">
      <c r="A599" s="84"/>
    </row>
    <row r="600" ht="15">
      <c r="A600" s="84"/>
    </row>
    <row r="601" ht="15">
      <c r="A601" s="84"/>
    </row>
    <row r="602" ht="15">
      <c r="A602" s="84"/>
    </row>
    <row r="603" ht="15">
      <c r="A603" s="84"/>
    </row>
    <row r="604" ht="15">
      <c r="A604" s="84"/>
    </row>
    <row r="605" ht="15">
      <c r="A605" s="84"/>
    </row>
    <row r="606" ht="15">
      <c r="A606" s="84"/>
    </row>
    <row r="607" ht="15">
      <c r="A607" s="84"/>
    </row>
    <row r="608" ht="15">
      <c r="A608" s="84"/>
    </row>
    <row r="609" ht="15">
      <c r="A609" s="84"/>
    </row>
    <row r="610" ht="15">
      <c r="A610" s="84"/>
    </row>
    <row r="611" ht="15">
      <c r="A611" s="84"/>
    </row>
    <row r="612" ht="15">
      <c r="A612" s="84"/>
    </row>
    <row r="613" ht="15">
      <c r="A613" s="84"/>
    </row>
    <row r="614" ht="15">
      <c r="A614" s="84"/>
    </row>
    <row r="615" ht="15">
      <c r="A615" s="84"/>
    </row>
    <row r="616" ht="15">
      <c r="A616" s="84"/>
    </row>
    <row r="617" ht="15">
      <c r="A617" s="84"/>
    </row>
    <row r="618" ht="15">
      <c r="A618" s="84"/>
    </row>
    <row r="619" ht="15">
      <c r="A619" s="84"/>
    </row>
    <row r="620" ht="15">
      <c r="A620" s="84"/>
    </row>
    <row r="621" ht="15">
      <c r="A621" s="84"/>
    </row>
    <row r="622" ht="15">
      <c r="A622" s="84"/>
    </row>
    <row r="623" ht="15">
      <c r="A623" s="84"/>
    </row>
    <row r="624" ht="15">
      <c r="A624" s="84"/>
    </row>
    <row r="625" ht="15">
      <c r="A625" s="84"/>
    </row>
    <row r="626" ht="15">
      <c r="A626" s="84"/>
    </row>
    <row r="627" ht="15">
      <c r="A627" s="84"/>
    </row>
    <row r="628" ht="15">
      <c r="A628" s="84"/>
    </row>
    <row r="629" ht="15">
      <c r="A629" s="84"/>
    </row>
    <row r="630" ht="15">
      <c r="A630" s="84"/>
    </row>
    <row r="631" ht="15">
      <c r="A631" s="84"/>
    </row>
    <row r="632" ht="15">
      <c r="A632" s="84"/>
    </row>
    <row r="633" ht="15">
      <c r="A633" s="84"/>
    </row>
    <row r="634" ht="15">
      <c r="A634" s="84"/>
    </row>
    <row r="635" ht="15">
      <c r="A635" s="84"/>
    </row>
    <row r="636" ht="15">
      <c r="A636" s="84"/>
    </row>
    <row r="637" ht="15">
      <c r="A637" s="84"/>
    </row>
    <row r="638" ht="15">
      <c r="A638" s="84"/>
    </row>
    <row r="639" ht="15">
      <c r="A639" s="84"/>
    </row>
    <row r="640" ht="15">
      <c r="A640" s="84"/>
    </row>
    <row r="641" ht="15">
      <c r="A641" s="84"/>
    </row>
    <row r="642" ht="15">
      <c r="A642" s="84"/>
    </row>
  </sheetData>
  <sheetProtection/>
  <mergeCells count="9">
    <mergeCell ref="B3:B4"/>
    <mergeCell ref="D3:E3"/>
    <mergeCell ref="A1:I1"/>
    <mergeCell ref="A2:I2"/>
    <mergeCell ref="A3:A4"/>
    <mergeCell ref="G3:G4"/>
    <mergeCell ref="F3:F4"/>
    <mergeCell ref="H3:H4"/>
    <mergeCell ref="I3:I4"/>
  </mergeCells>
  <printOptions/>
  <pageMargins left="0" right="0" top="0.3937007874015748" bottom="0.3937007874015748" header="0.5118110236220472" footer="0.5118110236220472"/>
  <pageSetup fitToHeight="1" fitToWidth="1" horizontalDpi="300" verticalDpi="300" orientation="landscape" paperSize="8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40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6.28125" style="82" customWidth="1"/>
    <col min="2" max="2" width="95.140625" style="82" customWidth="1"/>
    <col min="3" max="3" width="17.140625" style="106" customWidth="1"/>
    <col min="4" max="4" width="15.140625" style="84" customWidth="1"/>
    <col min="5" max="5" width="13.57421875" style="84" hidden="1" customWidth="1"/>
    <col min="6" max="6" width="21.57421875" style="84" customWidth="1"/>
    <col min="7" max="7" width="14.00390625" style="84" customWidth="1"/>
    <col min="8" max="8" width="14.8515625" style="84" customWidth="1"/>
    <col min="9" max="9" width="78.140625" style="84" customWidth="1"/>
    <col min="10" max="16384" width="9.140625" style="82" customWidth="1"/>
  </cols>
  <sheetData>
    <row r="1" spans="1:9" s="125" customFormat="1" ht="20.25">
      <c r="A1" s="315" t="s">
        <v>104</v>
      </c>
      <c r="B1" s="315"/>
      <c r="C1" s="315"/>
      <c r="D1" s="315"/>
      <c r="E1" s="315"/>
      <c r="F1" s="315"/>
      <c r="G1" s="315"/>
      <c r="H1" s="315"/>
      <c r="I1" s="315"/>
    </row>
    <row r="2" spans="1:9" s="125" customFormat="1" ht="72" customHeight="1">
      <c r="A2" s="316" t="s">
        <v>111</v>
      </c>
      <c r="B2" s="316"/>
      <c r="C2" s="316"/>
      <c r="D2" s="316"/>
      <c r="E2" s="316"/>
      <c r="F2" s="316"/>
      <c r="G2" s="316"/>
      <c r="H2" s="316"/>
      <c r="I2" s="316"/>
    </row>
    <row r="3" spans="1:9" s="112" customFormat="1" ht="16.5">
      <c r="A3" s="354" t="s">
        <v>16</v>
      </c>
      <c r="B3" s="352"/>
      <c r="C3" s="127" t="s">
        <v>14</v>
      </c>
      <c r="D3" s="353" t="s">
        <v>78</v>
      </c>
      <c r="E3" s="353"/>
      <c r="F3" s="317" t="s">
        <v>103</v>
      </c>
      <c r="G3" s="318" t="s">
        <v>92</v>
      </c>
      <c r="H3" s="319" t="s">
        <v>93</v>
      </c>
      <c r="I3" s="319" t="s">
        <v>94</v>
      </c>
    </row>
    <row r="4" spans="1:9" s="112" customFormat="1" ht="49.5" customHeight="1">
      <c r="A4" s="355"/>
      <c r="B4" s="352"/>
      <c r="C4" s="127" t="s">
        <v>77</v>
      </c>
      <c r="D4" s="126" t="s">
        <v>79</v>
      </c>
      <c r="E4" s="126" t="s">
        <v>109</v>
      </c>
      <c r="F4" s="317"/>
      <c r="G4" s="318"/>
      <c r="H4" s="319"/>
      <c r="I4" s="319"/>
    </row>
    <row r="5" spans="1:9" s="128" customFormat="1" ht="18" customHeight="1">
      <c r="A5" s="111">
        <v>1</v>
      </c>
      <c r="B5" s="111">
        <v>2</v>
      </c>
      <c r="C5" s="111">
        <v>3</v>
      </c>
      <c r="D5" s="111">
        <v>4</v>
      </c>
      <c r="E5" s="111">
        <v>5</v>
      </c>
      <c r="F5" s="111">
        <v>5</v>
      </c>
      <c r="G5" s="111">
        <v>6</v>
      </c>
      <c r="H5" s="111">
        <v>7</v>
      </c>
      <c r="I5" s="111">
        <v>8</v>
      </c>
    </row>
    <row r="6" spans="1:9" s="116" customFormat="1" ht="20.25" customHeight="1">
      <c r="A6" s="113" t="s">
        <v>95</v>
      </c>
      <c r="B6" s="114" t="s">
        <v>80</v>
      </c>
      <c r="C6" s="115"/>
      <c r="D6" s="159">
        <v>65.607</v>
      </c>
      <c r="E6" s="113" t="s">
        <v>87</v>
      </c>
      <c r="F6" s="113"/>
      <c r="G6" s="113"/>
      <c r="H6" s="113"/>
      <c r="I6" s="113"/>
    </row>
    <row r="7" spans="1:9" s="116" customFormat="1" ht="21.75" customHeight="1">
      <c r="A7" s="113" t="s">
        <v>96</v>
      </c>
      <c r="B7" s="114" t="s">
        <v>82</v>
      </c>
      <c r="C7" s="117"/>
      <c r="D7" s="117">
        <v>4353105</v>
      </c>
      <c r="E7" s="113"/>
      <c r="F7" s="113">
        <v>0</v>
      </c>
      <c r="G7" s="113"/>
      <c r="H7" s="113"/>
      <c r="I7" s="113"/>
    </row>
    <row r="8" spans="1:9" s="116" customFormat="1" ht="21.75" customHeight="1" hidden="1">
      <c r="A8" s="113" t="s">
        <v>97</v>
      </c>
      <c r="B8" s="114" t="s">
        <v>83</v>
      </c>
      <c r="C8" s="117"/>
      <c r="D8" s="117">
        <v>0</v>
      </c>
      <c r="E8" s="113">
        <v>10.24</v>
      </c>
      <c r="F8" s="113"/>
      <c r="G8" s="113"/>
      <c r="H8" s="113"/>
      <c r="I8" s="113"/>
    </row>
    <row r="9" spans="1:9" s="116" customFormat="1" ht="21.75" customHeight="1" hidden="1">
      <c r="A9" s="118" t="s">
        <v>99</v>
      </c>
      <c r="B9" s="114" t="s">
        <v>84</v>
      </c>
      <c r="C9" s="117"/>
      <c r="D9" s="117" t="s">
        <v>87</v>
      </c>
      <c r="E9" s="113">
        <v>0</v>
      </c>
      <c r="F9" s="113">
        <v>0</v>
      </c>
      <c r="G9" s="113"/>
      <c r="H9" s="113"/>
      <c r="I9" s="113"/>
    </row>
    <row r="10" spans="1:9" s="116" customFormat="1" ht="21.75" customHeight="1">
      <c r="A10" s="118" t="s">
        <v>118</v>
      </c>
      <c r="B10" s="114" t="s">
        <v>114</v>
      </c>
      <c r="C10" s="117"/>
      <c r="D10" s="117"/>
      <c r="E10" s="113"/>
      <c r="F10" s="115">
        <f>F11+F12</f>
        <v>259769.65899999999</v>
      </c>
      <c r="G10" s="115">
        <f>G11+G12</f>
        <v>91396.65600000002</v>
      </c>
      <c r="H10" s="115">
        <f>H11+H12</f>
        <v>-167844.48599999998</v>
      </c>
      <c r="I10" s="113"/>
    </row>
    <row r="11" spans="1:9" s="116" customFormat="1" ht="21.75" customHeight="1">
      <c r="A11" s="113"/>
      <c r="B11" s="114" t="s">
        <v>85</v>
      </c>
      <c r="C11" s="117"/>
      <c r="D11" s="117"/>
      <c r="E11" s="113"/>
      <c r="F11" s="113">
        <f>F37+F38</f>
        <v>10086.659</v>
      </c>
      <c r="G11" s="115">
        <f>G37+G38+G28</f>
        <v>10615.176</v>
      </c>
      <c r="H11" s="115">
        <f>G11-F11</f>
        <v>528.5169999999998</v>
      </c>
      <c r="I11" s="113"/>
    </row>
    <row r="12" spans="1:9" s="116" customFormat="1" ht="21.75" customHeight="1">
      <c r="A12" s="113"/>
      <c r="B12" s="114" t="s">
        <v>86</v>
      </c>
      <c r="C12" s="117"/>
      <c r="D12" s="117"/>
      <c r="E12" s="113"/>
      <c r="F12" s="115">
        <f>F17+F18+F19+F29+F34+F35+F16</f>
        <v>249683</v>
      </c>
      <c r="G12" s="115">
        <f>G15-G11</f>
        <v>80781.48000000001</v>
      </c>
      <c r="H12" s="115">
        <f>H15</f>
        <v>-168373.00299999997</v>
      </c>
      <c r="I12" s="113"/>
    </row>
    <row r="13" spans="1:9" s="116" customFormat="1" ht="16.5" hidden="1">
      <c r="A13" s="119"/>
      <c r="B13" s="120"/>
      <c r="C13" s="117"/>
      <c r="D13" s="117"/>
      <c r="E13" s="113"/>
      <c r="F13" s="115"/>
      <c r="G13" s="115"/>
      <c r="H13" s="115"/>
      <c r="I13" s="113"/>
    </row>
    <row r="14" spans="1:9" s="83" customFormat="1" ht="21.75" customHeight="1" hidden="1">
      <c r="A14" s="87"/>
      <c r="B14" s="89"/>
      <c r="C14" s="91"/>
      <c r="D14" s="91"/>
      <c r="E14" s="87"/>
      <c r="F14" s="107"/>
      <c r="G14" s="107"/>
      <c r="H14" s="107"/>
      <c r="I14" s="87"/>
    </row>
    <row r="15" spans="1:9" s="116" customFormat="1" ht="16.5">
      <c r="A15" s="113">
        <v>2</v>
      </c>
      <c r="B15" s="129" t="s">
        <v>115</v>
      </c>
      <c r="C15" s="130">
        <f>C16+C23+C32</f>
        <v>556150</v>
      </c>
      <c r="D15" s="130">
        <f>D16+D23+D32</f>
        <v>556150</v>
      </c>
      <c r="E15" s="130">
        <f>E16+E23+E32</f>
        <v>0</v>
      </c>
      <c r="F15" s="131">
        <f>F16+F23+F32+F38</f>
        <v>259769.65899999999</v>
      </c>
      <c r="G15" s="131">
        <f>G16+G23+G32+G38</f>
        <v>91396.65600000002</v>
      </c>
      <c r="H15" s="115">
        <f>G15-F15</f>
        <v>-168373.00299999997</v>
      </c>
      <c r="I15" s="113"/>
    </row>
    <row r="16" spans="1:9" s="116" customFormat="1" ht="16.5">
      <c r="A16" s="113" t="s">
        <v>25</v>
      </c>
      <c r="B16" s="129" t="s">
        <v>26</v>
      </c>
      <c r="C16" s="117">
        <f>SUM(C17:C22)</f>
        <v>273127</v>
      </c>
      <c r="D16" s="117">
        <f>SUM(D17:D22)</f>
        <v>273127</v>
      </c>
      <c r="E16" s="117">
        <f>SUM(E17:E22)</f>
        <v>0</v>
      </c>
      <c r="F16" s="115">
        <v>130000</v>
      </c>
      <c r="G16" s="115">
        <f>SUM(G17:G22)</f>
        <v>0</v>
      </c>
      <c r="H16" s="115">
        <f aca="true" t="shared" si="0" ref="H16:H23">G16-F16</f>
        <v>-130000</v>
      </c>
      <c r="I16" s="356" t="s">
        <v>122</v>
      </c>
    </row>
    <row r="17" spans="1:9" ht="32.25" customHeight="1">
      <c r="A17" s="85"/>
      <c r="B17" s="92" t="s">
        <v>28</v>
      </c>
      <c r="C17" s="93">
        <f>D17+E17</f>
        <v>100203</v>
      </c>
      <c r="D17" s="94">
        <v>100203</v>
      </c>
      <c r="E17" s="94">
        <v>0</v>
      </c>
      <c r="F17" s="96"/>
      <c r="G17" s="96">
        <v>0</v>
      </c>
      <c r="H17" s="96">
        <f t="shared" si="0"/>
        <v>0</v>
      </c>
      <c r="I17" s="357"/>
    </row>
    <row r="18" spans="1:9" ht="30">
      <c r="A18" s="85"/>
      <c r="B18" s="92" t="s">
        <v>30</v>
      </c>
      <c r="C18" s="93">
        <f aca="true" t="shared" si="1" ref="C18:C32">D18+E18</f>
        <v>0</v>
      </c>
      <c r="D18" s="94">
        <v>0</v>
      </c>
      <c r="E18" s="94">
        <v>0</v>
      </c>
      <c r="F18" s="96"/>
      <c r="G18" s="96">
        <v>0</v>
      </c>
      <c r="H18" s="96">
        <f t="shared" si="0"/>
        <v>0</v>
      </c>
      <c r="I18" s="357"/>
    </row>
    <row r="19" spans="1:9" ht="45">
      <c r="A19" s="85"/>
      <c r="B19" s="92" t="s">
        <v>32</v>
      </c>
      <c r="C19" s="93">
        <f t="shared" si="1"/>
        <v>34776</v>
      </c>
      <c r="D19" s="94">
        <v>34776</v>
      </c>
      <c r="E19" s="94">
        <v>0</v>
      </c>
      <c r="F19" s="96"/>
      <c r="G19" s="96">
        <v>0</v>
      </c>
      <c r="H19" s="96">
        <f t="shared" si="0"/>
        <v>0</v>
      </c>
      <c r="I19" s="358"/>
    </row>
    <row r="20" spans="1:9" ht="45" hidden="1">
      <c r="A20" s="85"/>
      <c r="B20" s="92" t="s">
        <v>23</v>
      </c>
      <c r="C20" s="93">
        <f t="shared" si="1"/>
        <v>0</v>
      </c>
      <c r="D20" s="94">
        <v>0</v>
      </c>
      <c r="E20" s="94">
        <v>0</v>
      </c>
      <c r="F20" s="96"/>
      <c r="G20" s="96"/>
      <c r="H20" s="96">
        <f t="shared" si="0"/>
        <v>0</v>
      </c>
      <c r="I20" s="85"/>
    </row>
    <row r="21" spans="1:9" ht="45">
      <c r="A21" s="95"/>
      <c r="B21" s="92" t="s">
        <v>36</v>
      </c>
      <c r="C21" s="93">
        <f t="shared" si="1"/>
        <v>122271</v>
      </c>
      <c r="D21" s="94">
        <v>122271</v>
      </c>
      <c r="E21" s="94">
        <v>0</v>
      </c>
      <c r="F21" s="96">
        <v>0</v>
      </c>
      <c r="G21" s="96">
        <v>0</v>
      </c>
      <c r="H21" s="96">
        <f t="shared" si="0"/>
        <v>0</v>
      </c>
      <c r="I21" s="110" t="s">
        <v>119</v>
      </c>
    </row>
    <row r="22" spans="1:9" ht="15">
      <c r="A22" s="85"/>
      <c r="B22" s="92" t="s">
        <v>38</v>
      </c>
      <c r="C22" s="93">
        <f t="shared" si="1"/>
        <v>15877</v>
      </c>
      <c r="D22" s="94">
        <v>15877</v>
      </c>
      <c r="E22" s="94">
        <v>0</v>
      </c>
      <c r="F22" s="96">
        <v>0</v>
      </c>
      <c r="G22" s="96">
        <v>0</v>
      </c>
      <c r="H22" s="96">
        <f t="shared" si="0"/>
        <v>0</v>
      </c>
      <c r="I22" s="135" t="s">
        <v>120</v>
      </c>
    </row>
    <row r="23" spans="1:10" s="137" customFormat="1" ht="31.5" customHeight="1">
      <c r="A23" s="137" t="s">
        <v>41</v>
      </c>
      <c r="B23" s="138" t="s">
        <v>42</v>
      </c>
      <c r="C23" s="139">
        <f t="shared" si="1"/>
        <v>103023</v>
      </c>
      <c r="D23" s="139">
        <f>SUM(D24:D30)</f>
        <v>103023</v>
      </c>
      <c r="E23" s="139">
        <f>SUM(E24:E30)</f>
        <v>0</v>
      </c>
      <c r="F23" s="140">
        <f>SUM(F24:F30)</f>
        <v>10000</v>
      </c>
      <c r="G23" s="140">
        <f>SUM(G24:G30)</f>
        <v>528.517</v>
      </c>
      <c r="H23" s="140">
        <f t="shared" si="0"/>
        <v>-9471.483</v>
      </c>
      <c r="I23" s="141"/>
      <c r="J23" s="142"/>
    </row>
    <row r="24" spans="1:10" s="158" customFormat="1" ht="31.5">
      <c r="A24" s="154"/>
      <c r="B24" s="149" t="s">
        <v>44</v>
      </c>
      <c r="C24" s="150"/>
      <c r="D24" s="156"/>
      <c r="E24" s="152"/>
      <c r="F24" s="153"/>
      <c r="G24" s="153"/>
      <c r="H24" s="153"/>
      <c r="I24" s="154"/>
      <c r="J24" s="157"/>
    </row>
    <row r="25" spans="1:10" s="86" customFormat="1" ht="15">
      <c r="A25" s="85"/>
      <c r="B25" s="92" t="s">
        <v>15</v>
      </c>
      <c r="C25" s="93"/>
      <c r="D25" s="97"/>
      <c r="E25" s="94"/>
      <c r="F25" s="96"/>
      <c r="G25" s="96"/>
      <c r="H25" s="96"/>
      <c r="I25" s="85"/>
      <c r="J25" s="109"/>
    </row>
    <row r="26" spans="1:10" s="86" customFormat="1" ht="45.75" customHeight="1">
      <c r="A26" s="85"/>
      <c r="B26" s="98" t="s">
        <v>45</v>
      </c>
      <c r="C26" s="93">
        <f t="shared" si="1"/>
        <v>57900</v>
      </c>
      <c r="D26" s="94">
        <v>57900</v>
      </c>
      <c r="E26" s="94">
        <v>0</v>
      </c>
      <c r="F26" s="96">
        <v>0</v>
      </c>
      <c r="G26" s="96">
        <v>0</v>
      </c>
      <c r="H26" s="96">
        <f aca="true" t="shared" si="2" ref="H26:H37">G26-F26</f>
        <v>0</v>
      </c>
      <c r="I26" s="135" t="s">
        <v>120</v>
      </c>
      <c r="J26" s="109"/>
    </row>
    <row r="27" spans="1:10" s="86" customFormat="1" ht="47.25" customHeight="1">
      <c r="A27" s="85"/>
      <c r="B27" s="98" t="s">
        <v>46</v>
      </c>
      <c r="C27" s="93">
        <f t="shared" si="1"/>
        <v>820</v>
      </c>
      <c r="D27" s="94">
        <v>820</v>
      </c>
      <c r="E27" s="94">
        <v>0</v>
      </c>
      <c r="F27" s="96">
        <v>0</v>
      </c>
      <c r="G27" s="96">
        <v>0</v>
      </c>
      <c r="H27" s="96">
        <f t="shared" si="2"/>
        <v>0</v>
      </c>
      <c r="I27" s="135" t="s">
        <v>120</v>
      </c>
      <c r="J27" s="109"/>
    </row>
    <row r="28" spans="1:10" s="86" customFormat="1" ht="48.75" customHeight="1">
      <c r="A28" s="85"/>
      <c r="B28" s="92" t="s">
        <v>48</v>
      </c>
      <c r="C28" s="93">
        <f t="shared" si="1"/>
        <v>1500</v>
      </c>
      <c r="D28" s="94">
        <v>1500</v>
      </c>
      <c r="E28" s="94">
        <v>0</v>
      </c>
      <c r="F28" s="96">
        <v>0</v>
      </c>
      <c r="G28" s="96">
        <v>528.517</v>
      </c>
      <c r="H28" s="96">
        <f t="shared" si="2"/>
        <v>528.517</v>
      </c>
      <c r="I28" s="110" t="s">
        <v>121</v>
      </c>
      <c r="J28" s="109"/>
    </row>
    <row r="29" spans="1:10" s="86" customFormat="1" ht="33.75" customHeight="1">
      <c r="A29" s="85"/>
      <c r="B29" s="92" t="s">
        <v>50</v>
      </c>
      <c r="C29" s="93">
        <f t="shared" si="1"/>
        <v>20000</v>
      </c>
      <c r="D29" s="94">
        <v>20000</v>
      </c>
      <c r="E29" s="94">
        <v>0</v>
      </c>
      <c r="F29" s="96">
        <v>10000</v>
      </c>
      <c r="G29" s="96">
        <v>0</v>
      </c>
      <c r="H29" s="96">
        <f t="shared" si="2"/>
        <v>-10000</v>
      </c>
      <c r="I29" s="110" t="s">
        <v>124</v>
      </c>
      <c r="J29" s="109"/>
    </row>
    <row r="30" spans="1:9" s="100" customFormat="1" ht="30" customHeight="1">
      <c r="A30" s="99"/>
      <c r="B30" s="92" t="s">
        <v>52</v>
      </c>
      <c r="C30" s="93">
        <f t="shared" si="1"/>
        <v>22803</v>
      </c>
      <c r="D30" s="94">
        <v>22803</v>
      </c>
      <c r="E30" s="94">
        <v>0</v>
      </c>
      <c r="F30" s="96"/>
      <c r="G30" s="96"/>
      <c r="H30" s="96">
        <f t="shared" si="2"/>
        <v>0</v>
      </c>
      <c r="I30" s="135" t="s">
        <v>120</v>
      </c>
    </row>
    <row r="31" spans="1:9" s="155" customFormat="1" ht="15.75">
      <c r="A31" s="145" t="s">
        <v>53</v>
      </c>
      <c r="B31" s="149" t="s">
        <v>54</v>
      </c>
      <c r="C31" s="150"/>
      <c r="D31" s="151"/>
      <c r="E31" s="152"/>
      <c r="F31" s="153"/>
      <c r="G31" s="153"/>
      <c r="H31" s="153"/>
      <c r="I31" s="154"/>
    </row>
    <row r="32" spans="1:9" s="136" customFormat="1" ht="15">
      <c r="A32" s="132"/>
      <c r="B32" s="144" t="s">
        <v>110</v>
      </c>
      <c r="C32" s="133">
        <f t="shared" si="1"/>
        <v>180000</v>
      </c>
      <c r="D32" s="133">
        <v>180000</v>
      </c>
      <c r="E32" s="133">
        <v>0</v>
      </c>
      <c r="F32" s="134">
        <f>SUM(F33:F37)</f>
        <v>110614.979</v>
      </c>
      <c r="G32" s="134">
        <f>SUM(G33:G37)</f>
        <v>81713.459</v>
      </c>
      <c r="H32" s="134">
        <f>SUM(H33:H37)</f>
        <v>-28901.52</v>
      </c>
      <c r="I32" s="143"/>
    </row>
    <row r="33" spans="1:9" ht="15">
      <c r="A33" s="85"/>
      <c r="B33" s="101" t="s">
        <v>88</v>
      </c>
      <c r="C33" s="93"/>
      <c r="D33" s="91"/>
      <c r="E33" s="94"/>
      <c r="F33" s="96"/>
      <c r="G33" s="96"/>
      <c r="H33" s="96"/>
      <c r="I33" s="85"/>
    </row>
    <row r="34" spans="1:9" ht="30">
      <c r="A34" s="85"/>
      <c r="B34" s="101" t="s">
        <v>91</v>
      </c>
      <c r="C34" s="93"/>
      <c r="D34" s="91"/>
      <c r="E34" s="94"/>
      <c r="F34" s="96">
        <v>20000</v>
      </c>
      <c r="G34" s="96">
        <v>1873.48</v>
      </c>
      <c r="H34" s="96">
        <f t="shared" si="2"/>
        <v>-18126.52</v>
      </c>
      <c r="I34" s="110" t="s">
        <v>125</v>
      </c>
    </row>
    <row r="35" spans="1:9" ht="15">
      <c r="A35" s="85"/>
      <c r="B35" s="101" t="s">
        <v>89</v>
      </c>
      <c r="C35" s="93"/>
      <c r="D35" s="91"/>
      <c r="E35" s="94"/>
      <c r="F35" s="96">
        <v>89683</v>
      </c>
      <c r="G35" s="96">
        <v>78908</v>
      </c>
      <c r="H35" s="96">
        <f t="shared" si="2"/>
        <v>-10775</v>
      </c>
      <c r="I35" s="110" t="s">
        <v>116</v>
      </c>
    </row>
    <row r="36" spans="1:9" ht="15" hidden="1">
      <c r="A36" s="85"/>
      <c r="B36" s="101" t="s">
        <v>90</v>
      </c>
      <c r="C36" s="93"/>
      <c r="D36" s="91"/>
      <c r="E36" s="94"/>
      <c r="F36" s="96"/>
      <c r="G36" s="96">
        <v>0</v>
      </c>
      <c r="H36" s="96">
        <f t="shared" si="2"/>
        <v>0</v>
      </c>
      <c r="I36" s="110"/>
    </row>
    <row r="37" spans="1:9" s="100" customFormat="1" ht="15">
      <c r="A37" s="85"/>
      <c r="B37" s="102" t="s">
        <v>112</v>
      </c>
      <c r="C37" s="87"/>
      <c r="D37" s="85"/>
      <c r="E37" s="85"/>
      <c r="F37" s="85">
        <v>931.979</v>
      </c>
      <c r="G37" s="85">
        <v>931.979</v>
      </c>
      <c r="H37" s="96">
        <f t="shared" si="2"/>
        <v>0</v>
      </c>
      <c r="I37" s="135" t="s">
        <v>117</v>
      </c>
    </row>
    <row r="38" spans="1:9" s="148" customFormat="1" ht="15.75">
      <c r="A38" s="145">
        <v>3</v>
      </c>
      <c r="B38" s="146" t="s">
        <v>113</v>
      </c>
      <c r="C38" s="145"/>
      <c r="D38" s="145"/>
      <c r="E38" s="145"/>
      <c r="F38" s="145">
        <v>9154.68</v>
      </c>
      <c r="G38" s="145">
        <v>9154.68</v>
      </c>
      <c r="H38" s="145">
        <f>G38-F38</f>
        <v>0</v>
      </c>
      <c r="I38" s="147" t="s">
        <v>123</v>
      </c>
    </row>
    <row r="39" spans="1:9" s="100" customFormat="1" ht="15">
      <c r="A39" s="103"/>
      <c r="B39" s="104"/>
      <c r="C39" s="108"/>
      <c r="D39" s="103"/>
      <c r="E39" s="103"/>
      <c r="F39" s="103"/>
      <c r="G39" s="103"/>
      <c r="H39" s="103"/>
      <c r="I39" s="103"/>
    </row>
    <row r="40" spans="1:9" s="122" customFormat="1" ht="32.25" customHeight="1" hidden="1">
      <c r="A40" s="121"/>
      <c r="C40" s="123"/>
      <c r="D40" s="124"/>
      <c r="E40" s="124"/>
      <c r="F40" s="124"/>
      <c r="G40" s="124"/>
      <c r="H40" s="124"/>
      <c r="I40" s="124"/>
    </row>
    <row r="41" spans="1:9" s="100" customFormat="1" ht="15" hidden="1">
      <c r="A41" s="103"/>
      <c r="C41" s="108"/>
      <c r="D41" s="103"/>
      <c r="E41" s="103"/>
      <c r="F41" s="103"/>
      <c r="G41" s="103"/>
      <c r="H41" s="103"/>
      <c r="I41" s="103"/>
    </row>
    <row r="42" spans="1:9" s="100" customFormat="1" ht="15">
      <c r="A42" s="103"/>
      <c r="B42" s="100" t="s">
        <v>107</v>
      </c>
      <c r="C42" s="108"/>
      <c r="D42" s="103"/>
      <c r="E42" s="103"/>
      <c r="F42" s="103"/>
      <c r="G42" s="103"/>
      <c r="H42" s="103"/>
      <c r="I42" s="103"/>
    </row>
    <row r="43" spans="1:9" s="100" customFormat="1" ht="15">
      <c r="A43" s="103"/>
      <c r="B43" s="100" t="s">
        <v>108</v>
      </c>
      <c r="C43" s="108"/>
      <c r="D43" s="103"/>
      <c r="E43" s="103"/>
      <c r="F43" s="103"/>
      <c r="G43" s="103"/>
      <c r="H43" s="103"/>
      <c r="I43" s="103"/>
    </row>
    <row r="44" spans="1:9" s="100" customFormat="1" ht="15">
      <c r="A44" s="103"/>
      <c r="C44" s="108"/>
      <c r="D44" s="103"/>
      <c r="E44" s="103"/>
      <c r="F44" s="103"/>
      <c r="G44" s="103"/>
      <c r="H44" s="103"/>
      <c r="I44" s="103"/>
    </row>
    <row r="45" spans="1:9" s="100" customFormat="1" ht="15">
      <c r="A45" s="103"/>
      <c r="C45" s="108"/>
      <c r="D45" s="103"/>
      <c r="E45" s="103"/>
      <c r="F45" s="103"/>
      <c r="G45" s="103"/>
      <c r="H45" s="103"/>
      <c r="I45" s="103"/>
    </row>
    <row r="46" spans="1:9" s="100" customFormat="1" ht="15">
      <c r="A46" s="103"/>
      <c r="C46" s="108"/>
      <c r="D46" s="103"/>
      <c r="E46" s="103"/>
      <c r="F46" s="103"/>
      <c r="G46" s="103"/>
      <c r="H46" s="103"/>
      <c r="I46" s="103"/>
    </row>
    <row r="47" spans="1:9" s="100" customFormat="1" ht="15">
      <c r="A47" s="103"/>
      <c r="C47" s="108"/>
      <c r="D47" s="103"/>
      <c r="E47" s="103"/>
      <c r="F47" s="103"/>
      <c r="G47" s="103"/>
      <c r="H47" s="103"/>
      <c r="I47" s="103"/>
    </row>
    <row r="48" spans="1:9" s="100" customFormat="1" ht="15">
      <c r="A48" s="103"/>
      <c r="C48" s="108"/>
      <c r="D48" s="103"/>
      <c r="E48" s="103"/>
      <c r="F48" s="103"/>
      <c r="G48" s="103"/>
      <c r="H48" s="103"/>
      <c r="I48" s="103"/>
    </row>
    <row r="49" spans="1:9" s="100" customFormat="1" ht="15">
      <c r="A49" s="103"/>
      <c r="C49" s="108"/>
      <c r="D49" s="103"/>
      <c r="E49" s="103"/>
      <c r="F49" s="103"/>
      <c r="G49" s="103"/>
      <c r="H49" s="103"/>
      <c r="I49" s="103"/>
    </row>
    <row r="50" spans="1:9" s="100" customFormat="1" ht="15">
      <c r="A50" s="103"/>
      <c r="C50" s="108"/>
      <c r="D50" s="103"/>
      <c r="E50" s="103"/>
      <c r="F50" s="103"/>
      <c r="G50" s="103"/>
      <c r="H50" s="103"/>
      <c r="I50" s="103"/>
    </row>
    <row r="51" spans="1:9" s="100" customFormat="1" ht="15">
      <c r="A51" s="103"/>
      <c r="C51" s="108"/>
      <c r="D51" s="103"/>
      <c r="E51" s="103"/>
      <c r="F51" s="103"/>
      <c r="G51" s="103"/>
      <c r="H51" s="103"/>
      <c r="I51" s="103"/>
    </row>
    <row r="52" spans="1:9" s="100" customFormat="1" ht="15">
      <c r="A52" s="103"/>
      <c r="C52" s="108"/>
      <c r="D52" s="103"/>
      <c r="E52" s="103"/>
      <c r="F52" s="103"/>
      <c r="G52" s="103"/>
      <c r="H52" s="103"/>
      <c r="I52" s="103"/>
    </row>
    <row r="53" spans="1:9" s="100" customFormat="1" ht="15">
      <c r="A53" s="103"/>
      <c r="C53" s="108"/>
      <c r="D53" s="103"/>
      <c r="E53" s="103"/>
      <c r="F53" s="103"/>
      <c r="G53" s="103"/>
      <c r="H53" s="103"/>
      <c r="I53" s="103"/>
    </row>
    <row r="54" spans="1:9" s="100" customFormat="1" ht="15">
      <c r="A54" s="103"/>
      <c r="C54" s="108"/>
      <c r="D54" s="103"/>
      <c r="E54" s="103"/>
      <c r="F54" s="103"/>
      <c r="G54" s="103"/>
      <c r="H54" s="103"/>
      <c r="I54" s="103"/>
    </row>
    <row r="55" spans="1:9" s="100" customFormat="1" ht="15">
      <c r="A55" s="103"/>
      <c r="C55" s="108"/>
      <c r="D55" s="103"/>
      <c r="E55" s="103"/>
      <c r="F55" s="103"/>
      <c r="G55" s="103"/>
      <c r="H55" s="103"/>
      <c r="I55" s="103"/>
    </row>
    <row r="56" spans="1:9" s="100" customFormat="1" ht="15">
      <c r="A56" s="103"/>
      <c r="C56" s="108"/>
      <c r="D56" s="103"/>
      <c r="E56" s="103"/>
      <c r="F56" s="103"/>
      <c r="G56" s="103"/>
      <c r="H56" s="103"/>
      <c r="I56" s="103"/>
    </row>
    <row r="57" spans="1:9" s="100" customFormat="1" ht="15">
      <c r="A57" s="103"/>
      <c r="C57" s="108"/>
      <c r="D57" s="103"/>
      <c r="E57" s="103"/>
      <c r="F57" s="103"/>
      <c r="G57" s="103"/>
      <c r="H57" s="103"/>
      <c r="I57" s="103"/>
    </row>
    <row r="58" spans="1:9" s="100" customFormat="1" ht="15">
      <c r="A58" s="103"/>
      <c r="C58" s="108"/>
      <c r="D58" s="103"/>
      <c r="E58" s="103"/>
      <c r="F58" s="103"/>
      <c r="G58" s="103"/>
      <c r="H58" s="103"/>
      <c r="I58" s="103"/>
    </row>
    <row r="59" spans="1:9" s="100" customFormat="1" ht="15">
      <c r="A59" s="103"/>
      <c r="C59" s="108"/>
      <c r="D59" s="103"/>
      <c r="E59" s="103"/>
      <c r="F59" s="103"/>
      <c r="G59" s="103"/>
      <c r="H59" s="103"/>
      <c r="I59" s="103"/>
    </row>
    <row r="60" spans="1:9" s="100" customFormat="1" ht="15">
      <c r="A60" s="103"/>
      <c r="C60" s="108"/>
      <c r="D60" s="103"/>
      <c r="E60" s="103"/>
      <c r="F60" s="103"/>
      <c r="G60" s="103"/>
      <c r="H60" s="103"/>
      <c r="I60" s="103"/>
    </row>
    <row r="61" spans="1:9" s="100" customFormat="1" ht="15">
      <c r="A61" s="103"/>
      <c r="C61" s="108"/>
      <c r="D61" s="103"/>
      <c r="E61" s="103"/>
      <c r="F61" s="103"/>
      <c r="G61" s="103"/>
      <c r="H61" s="103"/>
      <c r="I61" s="103"/>
    </row>
    <row r="62" spans="1:9" s="100" customFormat="1" ht="15">
      <c r="A62" s="103"/>
      <c r="C62" s="108"/>
      <c r="D62" s="103"/>
      <c r="E62" s="103"/>
      <c r="F62" s="103"/>
      <c r="G62" s="103"/>
      <c r="H62" s="103"/>
      <c r="I62" s="103"/>
    </row>
    <row r="63" spans="1:9" s="100" customFormat="1" ht="15">
      <c r="A63" s="103"/>
      <c r="C63" s="108"/>
      <c r="D63" s="103"/>
      <c r="E63" s="103"/>
      <c r="F63" s="103"/>
      <c r="G63" s="103"/>
      <c r="H63" s="103"/>
      <c r="I63" s="103"/>
    </row>
    <row r="64" spans="1:9" s="100" customFormat="1" ht="15">
      <c r="A64" s="103"/>
      <c r="C64" s="108"/>
      <c r="D64" s="103"/>
      <c r="E64" s="103"/>
      <c r="F64" s="103"/>
      <c r="G64" s="103"/>
      <c r="H64" s="103"/>
      <c r="I64" s="103"/>
    </row>
    <row r="65" spans="1:9" s="100" customFormat="1" ht="15">
      <c r="A65" s="103"/>
      <c r="C65" s="108"/>
      <c r="D65" s="103"/>
      <c r="E65" s="103"/>
      <c r="F65" s="103"/>
      <c r="G65" s="103"/>
      <c r="H65" s="103"/>
      <c r="I65" s="103"/>
    </row>
    <row r="66" spans="1:9" s="100" customFormat="1" ht="15">
      <c r="A66" s="103"/>
      <c r="C66" s="108"/>
      <c r="D66" s="103"/>
      <c r="E66" s="103"/>
      <c r="F66" s="103"/>
      <c r="G66" s="103"/>
      <c r="H66" s="103"/>
      <c r="I66" s="103"/>
    </row>
    <row r="67" spans="1:9" s="100" customFormat="1" ht="15">
      <c r="A67" s="103"/>
      <c r="C67" s="108"/>
      <c r="D67" s="103"/>
      <c r="E67" s="103"/>
      <c r="F67" s="103"/>
      <c r="G67" s="103"/>
      <c r="H67" s="103"/>
      <c r="I67" s="103"/>
    </row>
    <row r="68" spans="1:9" s="100" customFormat="1" ht="15">
      <c r="A68" s="103"/>
      <c r="C68" s="108"/>
      <c r="D68" s="103"/>
      <c r="E68" s="103"/>
      <c r="F68" s="103"/>
      <c r="G68" s="103"/>
      <c r="H68" s="103"/>
      <c r="I68" s="103"/>
    </row>
    <row r="69" spans="1:9" s="100" customFormat="1" ht="15">
      <c r="A69" s="103"/>
      <c r="C69" s="108"/>
      <c r="D69" s="103"/>
      <c r="E69" s="103"/>
      <c r="F69" s="103"/>
      <c r="G69" s="103"/>
      <c r="H69" s="103"/>
      <c r="I69" s="103"/>
    </row>
    <row r="70" spans="1:9" s="100" customFormat="1" ht="15">
      <c r="A70" s="103"/>
      <c r="C70" s="108"/>
      <c r="D70" s="103"/>
      <c r="E70" s="103"/>
      <c r="F70" s="103"/>
      <c r="G70" s="103"/>
      <c r="H70" s="103"/>
      <c r="I70" s="103"/>
    </row>
    <row r="71" spans="1:9" s="100" customFormat="1" ht="15">
      <c r="A71" s="103"/>
      <c r="C71" s="108"/>
      <c r="D71" s="103"/>
      <c r="E71" s="103"/>
      <c r="F71" s="103"/>
      <c r="G71" s="103"/>
      <c r="H71" s="103"/>
      <c r="I71" s="103"/>
    </row>
    <row r="72" spans="1:9" s="100" customFormat="1" ht="15">
      <c r="A72" s="103"/>
      <c r="C72" s="108"/>
      <c r="D72" s="103"/>
      <c r="E72" s="103"/>
      <c r="F72" s="103"/>
      <c r="G72" s="103"/>
      <c r="H72" s="103"/>
      <c r="I72" s="103"/>
    </row>
    <row r="73" spans="1:9" s="100" customFormat="1" ht="15">
      <c r="A73" s="103"/>
      <c r="C73" s="108"/>
      <c r="D73" s="103"/>
      <c r="E73" s="103"/>
      <c r="F73" s="103"/>
      <c r="G73" s="103"/>
      <c r="H73" s="103"/>
      <c r="I73" s="103"/>
    </row>
    <row r="74" spans="1:9" s="100" customFormat="1" ht="15">
      <c r="A74" s="103"/>
      <c r="C74" s="108"/>
      <c r="D74" s="103"/>
      <c r="E74" s="103"/>
      <c r="F74" s="103"/>
      <c r="G74" s="103"/>
      <c r="H74" s="103"/>
      <c r="I74" s="103"/>
    </row>
    <row r="75" spans="1:9" s="100" customFormat="1" ht="15">
      <c r="A75" s="103"/>
      <c r="C75" s="108"/>
      <c r="D75" s="103"/>
      <c r="E75" s="103"/>
      <c r="F75" s="103"/>
      <c r="G75" s="103"/>
      <c r="H75" s="103"/>
      <c r="I75" s="103"/>
    </row>
    <row r="76" spans="1:9" s="100" customFormat="1" ht="15">
      <c r="A76" s="103"/>
      <c r="C76" s="108"/>
      <c r="D76" s="103"/>
      <c r="E76" s="103"/>
      <c r="F76" s="103"/>
      <c r="G76" s="103"/>
      <c r="H76" s="103"/>
      <c r="I76" s="103"/>
    </row>
    <row r="77" spans="1:9" s="100" customFormat="1" ht="15">
      <c r="A77" s="103"/>
      <c r="C77" s="108"/>
      <c r="D77" s="103"/>
      <c r="E77" s="103"/>
      <c r="F77" s="103"/>
      <c r="G77" s="103"/>
      <c r="H77" s="103"/>
      <c r="I77" s="103"/>
    </row>
    <row r="78" spans="1:9" s="100" customFormat="1" ht="15">
      <c r="A78" s="103"/>
      <c r="C78" s="108"/>
      <c r="D78" s="103"/>
      <c r="E78" s="103"/>
      <c r="F78" s="103"/>
      <c r="G78" s="103"/>
      <c r="H78" s="103"/>
      <c r="I78" s="103"/>
    </row>
    <row r="79" spans="1:9" s="100" customFormat="1" ht="15">
      <c r="A79" s="103"/>
      <c r="C79" s="108"/>
      <c r="D79" s="103"/>
      <c r="E79" s="103"/>
      <c r="F79" s="103"/>
      <c r="G79" s="103"/>
      <c r="H79" s="103"/>
      <c r="I79" s="103"/>
    </row>
    <row r="80" spans="1:9" s="100" customFormat="1" ht="15">
      <c r="A80" s="103"/>
      <c r="C80" s="108"/>
      <c r="D80" s="103"/>
      <c r="E80" s="103"/>
      <c r="F80" s="103"/>
      <c r="G80" s="103"/>
      <c r="H80" s="103"/>
      <c r="I80" s="103"/>
    </row>
    <row r="81" spans="1:9" s="100" customFormat="1" ht="15">
      <c r="A81" s="103"/>
      <c r="C81" s="108"/>
      <c r="D81" s="103"/>
      <c r="E81" s="103"/>
      <c r="F81" s="103"/>
      <c r="G81" s="103"/>
      <c r="H81" s="103"/>
      <c r="I81" s="103"/>
    </row>
    <row r="82" spans="1:9" s="100" customFormat="1" ht="15">
      <c r="A82" s="103"/>
      <c r="C82" s="108"/>
      <c r="D82" s="103"/>
      <c r="E82" s="103"/>
      <c r="F82" s="103"/>
      <c r="G82" s="103"/>
      <c r="H82" s="103"/>
      <c r="I82" s="103"/>
    </row>
    <row r="83" spans="1:9" s="100" customFormat="1" ht="15">
      <c r="A83" s="103"/>
      <c r="C83" s="108"/>
      <c r="D83" s="103"/>
      <c r="E83" s="103"/>
      <c r="F83" s="103"/>
      <c r="G83" s="103"/>
      <c r="H83" s="103"/>
      <c r="I83" s="103"/>
    </row>
    <row r="84" spans="1:9" s="100" customFormat="1" ht="15">
      <c r="A84" s="103"/>
      <c r="C84" s="108"/>
      <c r="D84" s="103"/>
      <c r="E84" s="103"/>
      <c r="F84" s="103"/>
      <c r="G84" s="103"/>
      <c r="H84" s="103"/>
      <c r="I84" s="103"/>
    </row>
    <row r="85" spans="1:9" s="100" customFormat="1" ht="15">
      <c r="A85" s="103"/>
      <c r="C85" s="108"/>
      <c r="D85" s="103"/>
      <c r="E85" s="103"/>
      <c r="F85" s="103"/>
      <c r="G85" s="103"/>
      <c r="H85" s="103"/>
      <c r="I85" s="103"/>
    </row>
    <row r="86" spans="1:9" s="100" customFormat="1" ht="15">
      <c r="A86" s="103"/>
      <c r="C86" s="108"/>
      <c r="D86" s="103"/>
      <c r="E86" s="103"/>
      <c r="F86" s="103"/>
      <c r="G86" s="103"/>
      <c r="H86" s="103"/>
      <c r="I86" s="103"/>
    </row>
    <row r="87" spans="1:9" s="100" customFormat="1" ht="15">
      <c r="A87" s="103"/>
      <c r="C87" s="108"/>
      <c r="D87" s="103"/>
      <c r="E87" s="103"/>
      <c r="F87" s="103"/>
      <c r="G87" s="103"/>
      <c r="H87" s="103"/>
      <c r="I87" s="103"/>
    </row>
    <row r="88" spans="1:9" s="100" customFormat="1" ht="15">
      <c r="A88" s="103"/>
      <c r="C88" s="108"/>
      <c r="D88" s="103"/>
      <c r="E88" s="103"/>
      <c r="F88" s="103"/>
      <c r="G88" s="103"/>
      <c r="H88" s="103"/>
      <c r="I88" s="103"/>
    </row>
    <row r="89" spans="1:9" s="100" customFormat="1" ht="15">
      <c r="A89" s="103"/>
      <c r="C89" s="108"/>
      <c r="D89" s="103"/>
      <c r="E89" s="103"/>
      <c r="F89" s="103"/>
      <c r="G89" s="103"/>
      <c r="H89" s="103"/>
      <c r="I89" s="103"/>
    </row>
    <row r="90" spans="1:9" s="100" customFormat="1" ht="15">
      <c r="A90" s="103"/>
      <c r="C90" s="108"/>
      <c r="D90" s="103"/>
      <c r="E90" s="103"/>
      <c r="F90" s="103"/>
      <c r="G90" s="103"/>
      <c r="H90" s="103"/>
      <c r="I90" s="103"/>
    </row>
    <row r="91" spans="1:9" s="100" customFormat="1" ht="15">
      <c r="A91" s="103"/>
      <c r="C91" s="108"/>
      <c r="D91" s="103"/>
      <c r="E91" s="103"/>
      <c r="F91" s="103"/>
      <c r="G91" s="103"/>
      <c r="H91" s="103"/>
      <c r="I91" s="103"/>
    </row>
    <row r="92" spans="1:9" s="100" customFormat="1" ht="15">
      <c r="A92" s="103"/>
      <c r="C92" s="108"/>
      <c r="D92" s="103"/>
      <c r="E92" s="103"/>
      <c r="F92" s="103"/>
      <c r="G92" s="103"/>
      <c r="H92" s="103"/>
      <c r="I92" s="103"/>
    </row>
    <row r="93" spans="1:9" s="100" customFormat="1" ht="15">
      <c r="A93" s="103"/>
      <c r="C93" s="108"/>
      <c r="D93" s="103"/>
      <c r="E93" s="103"/>
      <c r="F93" s="103"/>
      <c r="G93" s="103"/>
      <c r="H93" s="103"/>
      <c r="I93" s="103"/>
    </row>
    <row r="94" spans="1:9" s="100" customFormat="1" ht="15">
      <c r="A94" s="103"/>
      <c r="C94" s="108"/>
      <c r="D94" s="103"/>
      <c r="E94" s="103"/>
      <c r="F94" s="103"/>
      <c r="G94" s="103"/>
      <c r="H94" s="103"/>
      <c r="I94" s="103"/>
    </row>
    <row r="95" spans="1:9" s="100" customFormat="1" ht="15">
      <c r="A95" s="103"/>
      <c r="C95" s="108"/>
      <c r="D95" s="103"/>
      <c r="E95" s="103"/>
      <c r="F95" s="103"/>
      <c r="G95" s="103"/>
      <c r="H95" s="103"/>
      <c r="I95" s="103"/>
    </row>
    <row r="96" spans="1:9" s="100" customFormat="1" ht="15">
      <c r="A96" s="103"/>
      <c r="C96" s="108"/>
      <c r="D96" s="103"/>
      <c r="E96" s="103"/>
      <c r="F96" s="103"/>
      <c r="G96" s="103"/>
      <c r="H96" s="103"/>
      <c r="I96" s="103"/>
    </row>
    <row r="97" spans="1:9" s="100" customFormat="1" ht="15">
      <c r="A97" s="103"/>
      <c r="C97" s="108"/>
      <c r="D97" s="103"/>
      <c r="E97" s="103"/>
      <c r="F97" s="103"/>
      <c r="G97" s="103"/>
      <c r="H97" s="103"/>
      <c r="I97" s="103"/>
    </row>
    <row r="98" spans="1:9" s="100" customFormat="1" ht="15">
      <c r="A98" s="103"/>
      <c r="C98" s="108"/>
      <c r="D98" s="103"/>
      <c r="E98" s="103"/>
      <c r="F98" s="103"/>
      <c r="G98" s="103"/>
      <c r="H98" s="103"/>
      <c r="I98" s="103"/>
    </row>
    <row r="99" spans="1:9" s="100" customFormat="1" ht="15">
      <c r="A99" s="103"/>
      <c r="C99" s="108"/>
      <c r="D99" s="103"/>
      <c r="E99" s="103"/>
      <c r="F99" s="103"/>
      <c r="G99" s="103"/>
      <c r="H99" s="103"/>
      <c r="I99" s="103"/>
    </row>
    <row r="100" spans="1:9" s="100" customFormat="1" ht="15">
      <c r="A100" s="103"/>
      <c r="C100" s="108"/>
      <c r="D100" s="103"/>
      <c r="E100" s="103"/>
      <c r="F100" s="103"/>
      <c r="G100" s="103"/>
      <c r="H100" s="103"/>
      <c r="I100" s="103"/>
    </row>
    <row r="101" spans="1:9" s="100" customFormat="1" ht="15">
      <c r="A101" s="103"/>
      <c r="C101" s="108"/>
      <c r="D101" s="103"/>
      <c r="E101" s="103"/>
      <c r="F101" s="103"/>
      <c r="G101" s="103"/>
      <c r="H101" s="103"/>
      <c r="I101" s="103"/>
    </row>
    <row r="102" spans="1:9" s="100" customFormat="1" ht="15">
      <c r="A102" s="103"/>
      <c r="C102" s="108"/>
      <c r="D102" s="103"/>
      <c r="E102" s="103"/>
      <c r="F102" s="103"/>
      <c r="G102" s="103"/>
      <c r="H102" s="103"/>
      <c r="I102" s="103"/>
    </row>
    <row r="103" spans="1:9" s="100" customFormat="1" ht="15">
      <c r="A103" s="103"/>
      <c r="C103" s="108"/>
      <c r="D103" s="103"/>
      <c r="E103" s="103"/>
      <c r="F103" s="103"/>
      <c r="G103" s="103"/>
      <c r="H103" s="103"/>
      <c r="I103" s="103"/>
    </row>
    <row r="104" spans="1:9" s="100" customFormat="1" ht="15">
      <c r="A104" s="103"/>
      <c r="C104" s="108"/>
      <c r="D104" s="103"/>
      <c r="E104" s="103"/>
      <c r="F104" s="103"/>
      <c r="G104" s="103"/>
      <c r="H104" s="103"/>
      <c r="I104" s="103"/>
    </row>
    <row r="105" spans="1:9" s="100" customFormat="1" ht="15">
      <c r="A105" s="103"/>
      <c r="C105" s="108"/>
      <c r="D105" s="103"/>
      <c r="E105" s="103"/>
      <c r="F105" s="103"/>
      <c r="G105" s="103"/>
      <c r="H105" s="103"/>
      <c r="I105" s="103"/>
    </row>
    <row r="106" spans="1:9" s="100" customFormat="1" ht="15">
      <c r="A106" s="103"/>
      <c r="C106" s="108"/>
      <c r="D106" s="103"/>
      <c r="E106" s="103"/>
      <c r="F106" s="103"/>
      <c r="G106" s="103"/>
      <c r="H106" s="103"/>
      <c r="I106" s="103"/>
    </row>
    <row r="107" spans="1:9" s="100" customFormat="1" ht="15">
      <c r="A107" s="103"/>
      <c r="C107" s="108"/>
      <c r="D107" s="103"/>
      <c r="E107" s="103"/>
      <c r="F107" s="103"/>
      <c r="G107" s="103"/>
      <c r="H107" s="103"/>
      <c r="I107" s="103"/>
    </row>
    <row r="108" spans="1:9" s="100" customFormat="1" ht="15">
      <c r="A108" s="103"/>
      <c r="C108" s="108"/>
      <c r="D108" s="103"/>
      <c r="E108" s="103"/>
      <c r="F108" s="103"/>
      <c r="G108" s="103"/>
      <c r="H108" s="103"/>
      <c r="I108" s="103"/>
    </row>
    <row r="109" spans="1:9" s="100" customFormat="1" ht="15">
      <c r="A109" s="103"/>
      <c r="C109" s="108"/>
      <c r="D109" s="103"/>
      <c r="E109" s="103"/>
      <c r="F109" s="103"/>
      <c r="G109" s="103"/>
      <c r="H109" s="103"/>
      <c r="I109" s="103"/>
    </row>
    <row r="110" spans="1:9" s="100" customFormat="1" ht="15">
      <c r="A110" s="103"/>
      <c r="C110" s="108"/>
      <c r="D110" s="103"/>
      <c r="E110" s="103"/>
      <c r="F110" s="103"/>
      <c r="G110" s="103"/>
      <c r="H110" s="103"/>
      <c r="I110" s="103"/>
    </row>
    <row r="111" spans="1:9" s="100" customFormat="1" ht="15">
      <c r="A111" s="103"/>
      <c r="C111" s="108"/>
      <c r="D111" s="103"/>
      <c r="E111" s="103"/>
      <c r="F111" s="103"/>
      <c r="G111" s="103"/>
      <c r="H111" s="103"/>
      <c r="I111" s="103"/>
    </row>
    <row r="112" spans="1:9" s="100" customFormat="1" ht="15">
      <c r="A112" s="103"/>
      <c r="C112" s="108"/>
      <c r="D112" s="103"/>
      <c r="E112" s="103"/>
      <c r="F112" s="103"/>
      <c r="G112" s="103"/>
      <c r="H112" s="103"/>
      <c r="I112" s="103"/>
    </row>
    <row r="113" spans="1:9" s="100" customFormat="1" ht="15">
      <c r="A113" s="103"/>
      <c r="C113" s="108"/>
      <c r="D113" s="103"/>
      <c r="E113" s="103"/>
      <c r="F113" s="103"/>
      <c r="G113" s="103"/>
      <c r="H113" s="103"/>
      <c r="I113" s="103"/>
    </row>
    <row r="114" spans="1:9" s="100" customFormat="1" ht="15">
      <c r="A114" s="103"/>
      <c r="C114" s="108"/>
      <c r="D114" s="103"/>
      <c r="E114" s="103"/>
      <c r="F114" s="103"/>
      <c r="G114" s="103"/>
      <c r="H114" s="103"/>
      <c r="I114" s="103"/>
    </row>
    <row r="115" spans="1:9" s="100" customFormat="1" ht="15">
      <c r="A115" s="103"/>
      <c r="C115" s="108"/>
      <c r="D115" s="103"/>
      <c r="E115" s="103"/>
      <c r="F115" s="103"/>
      <c r="G115" s="103"/>
      <c r="H115" s="103"/>
      <c r="I115" s="103"/>
    </row>
    <row r="116" spans="1:9" s="100" customFormat="1" ht="15">
      <c r="A116" s="103"/>
      <c r="C116" s="108"/>
      <c r="D116" s="103"/>
      <c r="E116" s="103"/>
      <c r="F116" s="103"/>
      <c r="G116" s="103"/>
      <c r="H116" s="103"/>
      <c r="I116" s="103"/>
    </row>
    <row r="117" spans="1:9" s="100" customFormat="1" ht="15">
      <c r="A117" s="103"/>
      <c r="C117" s="108"/>
      <c r="D117" s="103"/>
      <c r="E117" s="103"/>
      <c r="F117" s="103"/>
      <c r="G117" s="103"/>
      <c r="H117" s="103"/>
      <c r="I117" s="103"/>
    </row>
    <row r="118" spans="1:9" s="100" customFormat="1" ht="15">
      <c r="A118" s="103"/>
      <c r="C118" s="108"/>
      <c r="D118" s="103"/>
      <c r="E118" s="103"/>
      <c r="F118" s="103"/>
      <c r="G118" s="103"/>
      <c r="H118" s="103"/>
      <c r="I118" s="103"/>
    </row>
    <row r="119" spans="1:9" s="100" customFormat="1" ht="15">
      <c r="A119" s="103"/>
      <c r="C119" s="108"/>
      <c r="D119" s="103"/>
      <c r="E119" s="103"/>
      <c r="F119" s="103"/>
      <c r="G119" s="103"/>
      <c r="H119" s="103"/>
      <c r="I119" s="103"/>
    </row>
    <row r="120" spans="1:9" s="100" customFormat="1" ht="15">
      <c r="A120" s="103"/>
      <c r="C120" s="108"/>
      <c r="D120" s="103"/>
      <c r="E120" s="103"/>
      <c r="F120" s="103"/>
      <c r="G120" s="103"/>
      <c r="H120" s="103"/>
      <c r="I120" s="103"/>
    </row>
    <row r="121" spans="1:9" s="100" customFormat="1" ht="15">
      <c r="A121" s="103"/>
      <c r="C121" s="108"/>
      <c r="D121" s="103"/>
      <c r="E121" s="103"/>
      <c r="F121" s="103"/>
      <c r="G121" s="103"/>
      <c r="H121" s="103"/>
      <c r="I121" s="103"/>
    </row>
    <row r="122" spans="1:9" s="100" customFormat="1" ht="15">
      <c r="A122" s="103"/>
      <c r="C122" s="108"/>
      <c r="D122" s="103"/>
      <c r="E122" s="103"/>
      <c r="F122" s="103"/>
      <c r="G122" s="103"/>
      <c r="H122" s="103"/>
      <c r="I122" s="103"/>
    </row>
    <row r="123" spans="1:9" s="100" customFormat="1" ht="15">
      <c r="A123" s="103"/>
      <c r="C123" s="108"/>
      <c r="D123" s="103"/>
      <c r="E123" s="103"/>
      <c r="F123" s="103"/>
      <c r="G123" s="103"/>
      <c r="H123" s="103"/>
      <c r="I123" s="103"/>
    </row>
    <row r="124" spans="1:9" s="100" customFormat="1" ht="15">
      <c r="A124" s="103"/>
      <c r="C124" s="108"/>
      <c r="D124" s="103"/>
      <c r="E124" s="103"/>
      <c r="F124" s="103"/>
      <c r="G124" s="103"/>
      <c r="H124" s="103"/>
      <c r="I124" s="103"/>
    </row>
    <row r="125" spans="1:9" s="100" customFormat="1" ht="15">
      <c r="A125" s="103"/>
      <c r="C125" s="108"/>
      <c r="D125" s="103"/>
      <c r="E125" s="103"/>
      <c r="F125" s="103"/>
      <c r="G125" s="103"/>
      <c r="H125" s="103"/>
      <c r="I125" s="103"/>
    </row>
    <row r="126" spans="1:9" s="100" customFormat="1" ht="15">
      <c r="A126" s="103"/>
      <c r="C126" s="108"/>
      <c r="D126" s="103"/>
      <c r="E126" s="103"/>
      <c r="F126" s="103"/>
      <c r="G126" s="103"/>
      <c r="H126" s="103"/>
      <c r="I126" s="103"/>
    </row>
    <row r="127" spans="1:9" s="100" customFormat="1" ht="15">
      <c r="A127" s="103"/>
      <c r="C127" s="108"/>
      <c r="D127" s="103"/>
      <c r="E127" s="103"/>
      <c r="F127" s="103"/>
      <c r="G127" s="103"/>
      <c r="H127" s="103"/>
      <c r="I127" s="103"/>
    </row>
    <row r="128" spans="1:9" s="100" customFormat="1" ht="15">
      <c r="A128" s="103"/>
      <c r="C128" s="108"/>
      <c r="D128" s="103"/>
      <c r="E128" s="103"/>
      <c r="F128" s="103"/>
      <c r="G128" s="103"/>
      <c r="H128" s="103"/>
      <c r="I128" s="103"/>
    </row>
    <row r="129" spans="1:9" s="100" customFormat="1" ht="15">
      <c r="A129" s="103"/>
      <c r="C129" s="108"/>
      <c r="D129" s="103"/>
      <c r="E129" s="103"/>
      <c r="F129" s="103"/>
      <c r="G129" s="103"/>
      <c r="H129" s="103"/>
      <c r="I129" s="103"/>
    </row>
    <row r="130" spans="1:9" s="100" customFormat="1" ht="15">
      <c r="A130" s="103"/>
      <c r="C130" s="108"/>
      <c r="D130" s="103"/>
      <c r="E130" s="103"/>
      <c r="F130" s="103"/>
      <c r="G130" s="103"/>
      <c r="H130" s="103"/>
      <c r="I130" s="103"/>
    </row>
    <row r="131" spans="1:9" s="100" customFormat="1" ht="15">
      <c r="A131" s="103"/>
      <c r="C131" s="108"/>
      <c r="D131" s="103"/>
      <c r="E131" s="103"/>
      <c r="F131" s="103"/>
      <c r="G131" s="103"/>
      <c r="H131" s="103"/>
      <c r="I131" s="103"/>
    </row>
    <row r="132" spans="1:9" s="100" customFormat="1" ht="15">
      <c r="A132" s="103"/>
      <c r="C132" s="108"/>
      <c r="D132" s="103"/>
      <c r="E132" s="103"/>
      <c r="F132" s="103"/>
      <c r="G132" s="103"/>
      <c r="H132" s="103"/>
      <c r="I132" s="103"/>
    </row>
    <row r="133" spans="1:9" s="100" customFormat="1" ht="15">
      <c r="A133" s="103"/>
      <c r="C133" s="108"/>
      <c r="D133" s="103"/>
      <c r="E133" s="103"/>
      <c r="F133" s="103"/>
      <c r="G133" s="103"/>
      <c r="H133" s="103"/>
      <c r="I133" s="103"/>
    </row>
    <row r="134" spans="1:9" s="100" customFormat="1" ht="15">
      <c r="A134" s="103"/>
      <c r="C134" s="108"/>
      <c r="D134" s="103"/>
      <c r="E134" s="103"/>
      <c r="F134" s="103"/>
      <c r="G134" s="103"/>
      <c r="H134" s="103"/>
      <c r="I134" s="103"/>
    </row>
    <row r="135" spans="1:9" s="100" customFormat="1" ht="15">
      <c r="A135" s="103"/>
      <c r="C135" s="108"/>
      <c r="D135" s="103"/>
      <c r="E135" s="103"/>
      <c r="F135" s="103"/>
      <c r="G135" s="103"/>
      <c r="H135" s="103"/>
      <c r="I135" s="103"/>
    </row>
    <row r="136" spans="1:9" s="100" customFormat="1" ht="15">
      <c r="A136" s="103"/>
      <c r="C136" s="108"/>
      <c r="D136" s="103"/>
      <c r="E136" s="103"/>
      <c r="F136" s="103"/>
      <c r="G136" s="103"/>
      <c r="H136" s="103"/>
      <c r="I136" s="103"/>
    </row>
    <row r="137" spans="1:9" s="100" customFormat="1" ht="15">
      <c r="A137" s="103"/>
      <c r="C137" s="108"/>
      <c r="D137" s="103"/>
      <c r="E137" s="103"/>
      <c r="F137" s="103"/>
      <c r="G137" s="103"/>
      <c r="H137" s="103"/>
      <c r="I137" s="103"/>
    </row>
    <row r="138" spans="1:9" s="100" customFormat="1" ht="15">
      <c r="A138" s="103"/>
      <c r="C138" s="108"/>
      <c r="D138" s="103"/>
      <c r="E138" s="103"/>
      <c r="F138" s="103"/>
      <c r="G138" s="103"/>
      <c r="H138" s="103"/>
      <c r="I138" s="103"/>
    </row>
    <row r="139" spans="1:9" s="100" customFormat="1" ht="15">
      <c r="A139" s="103"/>
      <c r="C139" s="108"/>
      <c r="D139" s="103"/>
      <c r="E139" s="103"/>
      <c r="F139" s="103"/>
      <c r="G139" s="103"/>
      <c r="H139" s="103"/>
      <c r="I139" s="103"/>
    </row>
    <row r="140" spans="1:9" s="100" customFormat="1" ht="15">
      <c r="A140" s="103"/>
      <c r="C140" s="108"/>
      <c r="D140" s="103"/>
      <c r="E140" s="103"/>
      <c r="F140" s="103"/>
      <c r="G140" s="103"/>
      <c r="H140" s="103"/>
      <c r="I140" s="103"/>
    </row>
    <row r="141" spans="1:9" s="100" customFormat="1" ht="15">
      <c r="A141" s="103"/>
      <c r="C141" s="108"/>
      <c r="D141" s="103"/>
      <c r="E141" s="103"/>
      <c r="F141" s="103"/>
      <c r="G141" s="103"/>
      <c r="H141" s="103"/>
      <c r="I141" s="103"/>
    </row>
    <row r="142" spans="1:9" s="100" customFormat="1" ht="15">
      <c r="A142" s="103"/>
      <c r="C142" s="108"/>
      <c r="D142" s="103"/>
      <c r="E142" s="103"/>
      <c r="F142" s="103"/>
      <c r="G142" s="103"/>
      <c r="H142" s="103"/>
      <c r="I142" s="103"/>
    </row>
    <row r="143" spans="1:9" s="100" customFormat="1" ht="15">
      <c r="A143" s="103"/>
      <c r="C143" s="108"/>
      <c r="D143" s="103"/>
      <c r="E143" s="103"/>
      <c r="F143" s="103"/>
      <c r="G143" s="103"/>
      <c r="H143" s="103"/>
      <c r="I143" s="103"/>
    </row>
    <row r="144" spans="1:9" s="100" customFormat="1" ht="15">
      <c r="A144" s="103"/>
      <c r="C144" s="108"/>
      <c r="D144" s="103"/>
      <c r="E144" s="103"/>
      <c r="F144" s="103"/>
      <c r="G144" s="103"/>
      <c r="H144" s="103"/>
      <c r="I144" s="103"/>
    </row>
    <row r="145" spans="1:9" s="100" customFormat="1" ht="15">
      <c r="A145" s="103"/>
      <c r="C145" s="108"/>
      <c r="D145" s="103"/>
      <c r="E145" s="103"/>
      <c r="F145" s="103"/>
      <c r="G145" s="103"/>
      <c r="H145" s="103"/>
      <c r="I145" s="103"/>
    </row>
    <row r="146" spans="1:9" s="100" customFormat="1" ht="15">
      <c r="A146" s="103"/>
      <c r="C146" s="108"/>
      <c r="D146" s="103"/>
      <c r="E146" s="103"/>
      <c r="F146" s="103"/>
      <c r="G146" s="103"/>
      <c r="H146" s="103"/>
      <c r="I146" s="103"/>
    </row>
    <row r="147" spans="1:9" s="100" customFormat="1" ht="15">
      <c r="A147" s="103"/>
      <c r="C147" s="108"/>
      <c r="D147" s="103"/>
      <c r="E147" s="103"/>
      <c r="F147" s="103"/>
      <c r="G147" s="103"/>
      <c r="H147" s="103"/>
      <c r="I147" s="103"/>
    </row>
    <row r="148" spans="1:9" s="100" customFormat="1" ht="15">
      <c r="A148" s="103"/>
      <c r="C148" s="108"/>
      <c r="D148" s="103"/>
      <c r="E148" s="103"/>
      <c r="F148" s="103"/>
      <c r="G148" s="103"/>
      <c r="H148" s="103"/>
      <c r="I148" s="103"/>
    </row>
    <row r="149" spans="1:9" s="100" customFormat="1" ht="15">
      <c r="A149" s="103"/>
      <c r="C149" s="108"/>
      <c r="D149" s="103"/>
      <c r="E149" s="103"/>
      <c r="F149" s="103"/>
      <c r="G149" s="103"/>
      <c r="H149" s="103"/>
      <c r="I149" s="103"/>
    </row>
    <row r="150" spans="1:9" s="100" customFormat="1" ht="15">
      <c r="A150" s="103"/>
      <c r="C150" s="108"/>
      <c r="D150" s="103"/>
      <c r="E150" s="103"/>
      <c r="F150" s="103"/>
      <c r="G150" s="103"/>
      <c r="H150" s="103"/>
      <c r="I150" s="103"/>
    </row>
    <row r="151" spans="1:9" s="100" customFormat="1" ht="15">
      <c r="A151" s="103"/>
      <c r="C151" s="108"/>
      <c r="D151" s="103"/>
      <c r="E151" s="103"/>
      <c r="F151" s="103"/>
      <c r="G151" s="103"/>
      <c r="H151" s="103"/>
      <c r="I151" s="103"/>
    </row>
    <row r="152" spans="1:9" s="100" customFormat="1" ht="15">
      <c r="A152" s="103"/>
      <c r="C152" s="108"/>
      <c r="D152" s="103"/>
      <c r="E152" s="103"/>
      <c r="F152" s="103"/>
      <c r="G152" s="103"/>
      <c r="H152" s="103"/>
      <c r="I152" s="103"/>
    </row>
    <row r="153" spans="1:9" s="100" customFormat="1" ht="15">
      <c r="A153" s="103"/>
      <c r="C153" s="108"/>
      <c r="D153" s="103"/>
      <c r="E153" s="103"/>
      <c r="F153" s="103"/>
      <c r="G153" s="103"/>
      <c r="H153" s="103"/>
      <c r="I153" s="103"/>
    </row>
    <row r="154" spans="1:9" s="100" customFormat="1" ht="15">
      <c r="A154" s="103"/>
      <c r="C154" s="108"/>
      <c r="D154" s="103"/>
      <c r="E154" s="103"/>
      <c r="F154" s="103"/>
      <c r="G154" s="103"/>
      <c r="H154" s="103"/>
      <c r="I154" s="103"/>
    </row>
    <row r="155" spans="1:9" s="100" customFormat="1" ht="15">
      <c r="A155" s="103"/>
      <c r="C155" s="108"/>
      <c r="D155" s="103"/>
      <c r="E155" s="103"/>
      <c r="F155" s="103"/>
      <c r="G155" s="103"/>
      <c r="H155" s="103"/>
      <c r="I155" s="103"/>
    </row>
    <row r="156" spans="1:9" s="100" customFormat="1" ht="15">
      <c r="A156" s="103"/>
      <c r="C156" s="108"/>
      <c r="D156" s="103"/>
      <c r="E156" s="103"/>
      <c r="F156" s="103"/>
      <c r="G156" s="103"/>
      <c r="H156" s="103"/>
      <c r="I156" s="103"/>
    </row>
    <row r="157" spans="1:9" s="100" customFormat="1" ht="15">
      <c r="A157" s="103"/>
      <c r="C157" s="108"/>
      <c r="D157" s="103"/>
      <c r="E157" s="103"/>
      <c r="F157" s="103"/>
      <c r="G157" s="103"/>
      <c r="H157" s="103"/>
      <c r="I157" s="103"/>
    </row>
    <row r="158" spans="1:9" s="100" customFormat="1" ht="15">
      <c r="A158" s="103"/>
      <c r="C158" s="108"/>
      <c r="D158" s="103"/>
      <c r="E158" s="103"/>
      <c r="F158" s="103"/>
      <c r="G158" s="103"/>
      <c r="H158" s="103"/>
      <c r="I158" s="103"/>
    </row>
    <row r="159" spans="1:9" s="100" customFormat="1" ht="15">
      <c r="A159" s="103"/>
      <c r="C159" s="108"/>
      <c r="D159" s="103"/>
      <c r="E159" s="103"/>
      <c r="F159" s="103"/>
      <c r="G159" s="103"/>
      <c r="H159" s="103"/>
      <c r="I159" s="103"/>
    </row>
    <row r="160" spans="1:9" s="100" customFormat="1" ht="15">
      <c r="A160" s="103"/>
      <c r="C160" s="108"/>
      <c r="D160" s="103"/>
      <c r="E160" s="103"/>
      <c r="F160" s="103"/>
      <c r="G160" s="103"/>
      <c r="H160" s="103"/>
      <c r="I160" s="103"/>
    </row>
    <row r="161" spans="1:9" s="100" customFormat="1" ht="15">
      <c r="A161" s="103"/>
      <c r="C161" s="108"/>
      <c r="D161" s="103"/>
      <c r="E161" s="103"/>
      <c r="F161" s="103"/>
      <c r="G161" s="103"/>
      <c r="H161" s="103"/>
      <c r="I161" s="103"/>
    </row>
    <row r="162" spans="1:9" s="100" customFormat="1" ht="15">
      <c r="A162" s="103"/>
      <c r="C162" s="108"/>
      <c r="D162" s="103"/>
      <c r="E162" s="103"/>
      <c r="F162" s="103"/>
      <c r="G162" s="103"/>
      <c r="H162" s="103"/>
      <c r="I162" s="103"/>
    </row>
    <row r="163" spans="1:9" s="100" customFormat="1" ht="15">
      <c r="A163" s="103"/>
      <c r="C163" s="108"/>
      <c r="D163" s="103"/>
      <c r="E163" s="103"/>
      <c r="F163" s="103"/>
      <c r="G163" s="103"/>
      <c r="H163" s="103"/>
      <c r="I163" s="103"/>
    </row>
    <row r="164" spans="1:9" s="100" customFormat="1" ht="15">
      <c r="A164" s="103"/>
      <c r="C164" s="108"/>
      <c r="D164" s="103"/>
      <c r="E164" s="103"/>
      <c r="F164" s="103"/>
      <c r="G164" s="103"/>
      <c r="H164" s="103"/>
      <c r="I164" s="103"/>
    </row>
    <row r="165" spans="1:9" s="100" customFormat="1" ht="15">
      <c r="A165" s="103"/>
      <c r="C165" s="108"/>
      <c r="D165" s="103"/>
      <c r="E165" s="103"/>
      <c r="F165" s="103"/>
      <c r="G165" s="103"/>
      <c r="H165" s="103"/>
      <c r="I165" s="103"/>
    </row>
    <row r="166" spans="1:9" s="100" customFormat="1" ht="15">
      <c r="A166" s="103"/>
      <c r="C166" s="108"/>
      <c r="D166" s="103"/>
      <c r="E166" s="103"/>
      <c r="F166" s="103"/>
      <c r="G166" s="103"/>
      <c r="H166" s="103"/>
      <c r="I166" s="103"/>
    </row>
    <row r="167" spans="1:9" s="100" customFormat="1" ht="15">
      <c r="A167" s="103"/>
      <c r="C167" s="108"/>
      <c r="D167" s="103"/>
      <c r="E167" s="103"/>
      <c r="F167" s="103"/>
      <c r="G167" s="103"/>
      <c r="H167" s="103"/>
      <c r="I167" s="103"/>
    </row>
    <row r="168" spans="1:9" s="100" customFormat="1" ht="15">
      <c r="A168" s="103"/>
      <c r="C168" s="108"/>
      <c r="D168" s="103"/>
      <c r="E168" s="103"/>
      <c r="F168" s="103"/>
      <c r="G168" s="103"/>
      <c r="H168" s="103"/>
      <c r="I168" s="103"/>
    </row>
    <row r="169" spans="1:9" s="100" customFormat="1" ht="15">
      <c r="A169" s="103"/>
      <c r="C169" s="108"/>
      <c r="D169" s="103"/>
      <c r="E169" s="103"/>
      <c r="F169" s="103"/>
      <c r="G169" s="103"/>
      <c r="H169" s="103"/>
      <c r="I169" s="103"/>
    </row>
    <row r="170" spans="1:9" s="100" customFormat="1" ht="15">
      <c r="A170" s="103"/>
      <c r="C170" s="108"/>
      <c r="D170" s="103"/>
      <c r="E170" s="103"/>
      <c r="F170" s="103"/>
      <c r="G170" s="103"/>
      <c r="H170" s="103"/>
      <c r="I170" s="103"/>
    </row>
    <row r="171" spans="1:9" s="100" customFormat="1" ht="15">
      <c r="A171" s="103"/>
      <c r="C171" s="108"/>
      <c r="D171" s="103"/>
      <c r="E171" s="103"/>
      <c r="F171" s="103"/>
      <c r="G171" s="103"/>
      <c r="H171" s="103"/>
      <c r="I171" s="103"/>
    </row>
    <row r="172" spans="1:9" s="100" customFormat="1" ht="15">
      <c r="A172" s="103"/>
      <c r="C172" s="108"/>
      <c r="D172" s="103"/>
      <c r="E172" s="103"/>
      <c r="F172" s="103"/>
      <c r="G172" s="103"/>
      <c r="H172" s="103"/>
      <c r="I172" s="103"/>
    </row>
    <row r="173" spans="1:9" s="100" customFormat="1" ht="15">
      <c r="A173" s="103"/>
      <c r="C173" s="108"/>
      <c r="D173" s="103"/>
      <c r="E173" s="103"/>
      <c r="F173" s="103"/>
      <c r="G173" s="103"/>
      <c r="H173" s="103"/>
      <c r="I173" s="103"/>
    </row>
    <row r="174" spans="1:9" s="100" customFormat="1" ht="15">
      <c r="A174" s="103"/>
      <c r="C174" s="108"/>
      <c r="D174" s="103"/>
      <c r="E174" s="103"/>
      <c r="F174" s="103"/>
      <c r="G174" s="103"/>
      <c r="H174" s="103"/>
      <c r="I174" s="103"/>
    </row>
    <row r="175" spans="1:9" s="100" customFormat="1" ht="15">
      <c r="A175" s="103"/>
      <c r="C175" s="108"/>
      <c r="D175" s="103"/>
      <c r="E175" s="103"/>
      <c r="F175" s="103"/>
      <c r="G175" s="103"/>
      <c r="H175" s="103"/>
      <c r="I175" s="103"/>
    </row>
    <row r="176" spans="1:9" s="100" customFormat="1" ht="15">
      <c r="A176" s="103"/>
      <c r="C176" s="108"/>
      <c r="D176" s="103"/>
      <c r="E176" s="103"/>
      <c r="F176" s="103"/>
      <c r="G176" s="103"/>
      <c r="H176" s="103"/>
      <c r="I176" s="103"/>
    </row>
    <row r="177" spans="1:9" s="100" customFormat="1" ht="15">
      <c r="A177" s="103"/>
      <c r="C177" s="108"/>
      <c r="D177" s="103"/>
      <c r="E177" s="103"/>
      <c r="F177" s="103"/>
      <c r="G177" s="103"/>
      <c r="H177" s="103"/>
      <c r="I177" s="103"/>
    </row>
    <row r="178" spans="1:9" s="100" customFormat="1" ht="15">
      <c r="A178" s="103"/>
      <c r="C178" s="108"/>
      <c r="D178" s="103"/>
      <c r="E178" s="103"/>
      <c r="F178" s="103"/>
      <c r="G178" s="103"/>
      <c r="H178" s="103"/>
      <c r="I178" s="103"/>
    </row>
    <row r="179" spans="1:9" s="100" customFormat="1" ht="15">
      <c r="A179" s="103"/>
      <c r="C179" s="108"/>
      <c r="D179" s="103"/>
      <c r="E179" s="103"/>
      <c r="F179" s="103"/>
      <c r="G179" s="103"/>
      <c r="H179" s="103"/>
      <c r="I179" s="103"/>
    </row>
    <row r="180" spans="1:9" s="100" customFormat="1" ht="15">
      <c r="A180" s="103"/>
      <c r="C180" s="108"/>
      <c r="D180" s="103"/>
      <c r="E180" s="103"/>
      <c r="F180" s="103"/>
      <c r="G180" s="103"/>
      <c r="H180" s="103"/>
      <c r="I180" s="103"/>
    </row>
    <row r="181" spans="1:9" s="100" customFormat="1" ht="15">
      <c r="A181" s="103"/>
      <c r="C181" s="108"/>
      <c r="D181" s="103"/>
      <c r="E181" s="103"/>
      <c r="F181" s="103"/>
      <c r="G181" s="103"/>
      <c r="H181" s="103"/>
      <c r="I181" s="103"/>
    </row>
    <row r="182" spans="1:9" s="100" customFormat="1" ht="15">
      <c r="A182" s="103"/>
      <c r="C182" s="108"/>
      <c r="D182" s="103"/>
      <c r="E182" s="103"/>
      <c r="F182" s="103"/>
      <c r="G182" s="103"/>
      <c r="H182" s="103"/>
      <c r="I182" s="103"/>
    </row>
    <row r="183" spans="1:9" s="100" customFormat="1" ht="15">
      <c r="A183" s="103"/>
      <c r="C183" s="108"/>
      <c r="D183" s="103"/>
      <c r="E183" s="103"/>
      <c r="F183" s="103"/>
      <c r="G183" s="103"/>
      <c r="H183" s="103"/>
      <c r="I183" s="103"/>
    </row>
    <row r="184" spans="1:9" s="100" customFormat="1" ht="15">
      <c r="A184" s="103"/>
      <c r="C184" s="108"/>
      <c r="D184" s="103"/>
      <c r="E184" s="103"/>
      <c r="F184" s="103"/>
      <c r="G184" s="103"/>
      <c r="H184" s="103"/>
      <c r="I184" s="103"/>
    </row>
    <row r="185" spans="1:9" s="100" customFormat="1" ht="15">
      <c r="A185" s="103"/>
      <c r="C185" s="108"/>
      <c r="D185" s="103"/>
      <c r="E185" s="103"/>
      <c r="F185" s="103"/>
      <c r="G185" s="103"/>
      <c r="H185" s="103"/>
      <c r="I185" s="103"/>
    </row>
    <row r="186" spans="1:9" s="100" customFormat="1" ht="15">
      <c r="A186" s="103"/>
      <c r="C186" s="108"/>
      <c r="D186" s="103"/>
      <c r="E186" s="103"/>
      <c r="F186" s="103"/>
      <c r="G186" s="103"/>
      <c r="H186" s="103"/>
      <c r="I186" s="103"/>
    </row>
    <row r="187" spans="1:9" s="100" customFormat="1" ht="15">
      <c r="A187" s="103"/>
      <c r="C187" s="108"/>
      <c r="D187" s="103"/>
      <c r="E187" s="103"/>
      <c r="F187" s="103"/>
      <c r="G187" s="103"/>
      <c r="H187" s="103"/>
      <c r="I187" s="103"/>
    </row>
    <row r="188" spans="1:9" s="100" customFormat="1" ht="15">
      <c r="A188" s="103"/>
      <c r="C188" s="108"/>
      <c r="D188" s="103"/>
      <c r="E188" s="103"/>
      <c r="F188" s="103"/>
      <c r="G188" s="103"/>
      <c r="H188" s="103"/>
      <c r="I188" s="103"/>
    </row>
    <row r="189" spans="1:9" s="100" customFormat="1" ht="15">
      <c r="A189" s="103"/>
      <c r="C189" s="108"/>
      <c r="D189" s="103"/>
      <c r="E189" s="103"/>
      <c r="F189" s="103"/>
      <c r="G189" s="103"/>
      <c r="H189" s="103"/>
      <c r="I189" s="103"/>
    </row>
    <row r="190" spans="1:9" s="100" customFormat="1" ht="15">
      <c r="A190" s="103"/>
      <c r="C190" s="108"/>
      <c r="D190" s="103"/>
      <c r="E190" s="103"/>
      <c r="F190" s="103"/>
      <c r="G190" s="103"/>
      <c r="H190" s="103"/>
      <c r="I190" s="103"/>
    </row>
    <row r="191" spans="1:9" s="100" customFormat="1" ht="15">
      <c r="A191" s="103"/>
      <c r="C191" s="108"/>
      <c r="D191" s="103"/>
      <c r="E191" s="103"/>
      <c r="F191" s="103"/>
      <c r="G191" s="103"/>
      <c r="H191" s="103"/>
      <c r="I191" s="103"/>
    </row>
    <row r="192" spans="1:9" s="100" customFormat="1" ht="15">
      <c r="A192" s="103"/>
      <c r="C192" s="108"/>
      <c r="D192" s="103"/>
      <c r="E192" s="103"/>
      <c r="F192" s="103"/>
      <c r="G192" s="103"/>
      <c r="H192" s="103"/>
      <c r="I192" s="103"/>
    </row>
    <row r="193" spans="1:9" s="100" customFormat="1" ht="15">
      <c r="A193" s="103"/>
      <c r="C193" s="108"/>
      <c r="D193" s="103"/>
      <c r="E193" s="103"/>
      <c r="F193" s="103"/>
      <c r="G193" s="103"/>
      <c r="H193" s="103"/>
      <c r="I193" s="103"/>
    </row>
    <row r="194" spans="1:9" s="100" customFormat="1" ht="15">
      <c r="A194" s="103"/>
      <c r="C194" s="108"/>
      <c r="D194" s="103"/>
      <c r="E194" s="103"/>
      <c r="F194" s="103"/>
      <c r="G194" s="103"/>
      <c r="H194" s="103"/>
      <c r="I194" s="103"/>
    </row>
    <row r="195" spans="1:9" s="100" customFormat="1" ht="15">
      <c r="A195" s="103"/>
      <c r="C195" s="108"/>
      <c r="D195" s="103"/>
      <c r="E195" s="103"/>
      <c r="F195" s="103"/>
      <c r="G195" s="103"/>
      <c r="H195" s="103"/>
      <c r="I195" s="103"/>
    </row>
    <row r="196" spans="1:9" s="100" customFormat="1" ht="15">
      <c r="A196" s="103"/>
      <c r="C196" s="108"/>
      <c r="D196" s="103"/>
      <c r="E196" s="103"/>
      <c r="F196" s="103"/>
      <c r="G196" s="103"/>
      <c r="H196" s="103"/>
      <c r="I196" s="103"/>
    </row>
    <row r="197" spans="1:9" s="100" customFormat="1" ht="15">
      <c r="A197" s="103"/>
      <c r="C197" s="108"/>
      <c r="D197" s="103"/>
      <c r="E197" s="103"/>
      <c r="F197" s="103"/>
      <c r="G197" s="103"/>
      <c r="H197" s="103"/>
      <c r="I197" s="103"/>
    </row>
    <row r="198" spans="1:9" s="100" customFormat="1" ht="15">
      <c r="A198" s="103"/>
      <c r="C198" s="108"/>
      <c r="D198" s="103"/>
      <c r="E198" s="103"/>
      <c r="F198" s="103"/>
      <c r="G198" s="103"/>
      <c r="H198" s="103"/>
      <c r="I198" s="103"/>
    </row>
    <row r="199" spans="1:9" s="100" customFormat="1" ht="15">
      <c r="A199" s="103"/>
      <c r="C199" s="108"/>
      <c r="D199" s="103"/>
      <c r="E199" s="103"/>
      <c r="F199" s="103"/>
      <c r="G199" s="103"/>
      <c r="H199" s="103"/>
      <c r="I199" s="103"/>
    </row>
    <row r="200" spans="1:9" s="100" customFormat="1" ht="15">
      <c r="A200" s="103"/>
      <c r="C200" s="108"/>
      <c r="D200" s="103"/>
      <c r="E200" s="103"/>
      <c r="F200" s="103"/>
      <c r="G200" s="103"/>
      <c r="H200" s="103"/>
      <c r="I200" s="103"/>
    </row>
    <row r="201" spans="1:9" s="100" customFormat="1" ht="15">
      <c r="A201" s="103"/>
      <c r="C201" s="108"/>
      <c r="D201" s="103"/>
      <c r="E201" s="103"/>
      <c r="F201" s="103"/>
      <c r="G201" s="103"/>
      <c r="H201" s="103"/>
      <c r="I201" s="103"/>
    </row>
    <row r="202" spans="1:9" s="100" customFormat="1" ht="15">
      <c r="A202" s="103"/>
      <c r="C202" s="108"/>
      <c r="D202" s="103"/>
      <c r="E202" s="103"/>
      <c r="F202" s="103"/>
      <c r="G202" s="103"/>
      <c r="H202" s="103"/>
      <c r="I202" s="103"/>
    </row>
    <row r="203" spans="1:9" s="100" customFormat="1" ht="15">
      <c r="A203" s="103"/>
      <c r="C203" s="108"/>
      <c r="D203" s="103"/>
      <c r="E203" s="103"/>
      <c r="F203" s="103"/>
      <c r="G203" s="103"/>
      <c r="H203" s="103"/>
      <c r="I203" s="103"/>
    </row>
    <row r="204" spans="1:9" s="100" customFormat="1" ht="15">
      <c r="A204" s="103"/>
      <c r="C204" s="108"/>
      <c r="D204" s="103"/>
      <c r="E204" s="103"/>
      <c r="F204" s="103"/>
      <c r="G204" s="103"/>
      <c r="H204" s="103"/>
      <c r="I204" s="103"/>
    </row>
    <row r="205" spans="1:9" s="100" customFormat="1" ht="15">
      <c r="A205" s="103"/>
      <c r="C205" s="108"/>
      <c r="D205" s="103"/>
      <c r="E205" s="103"/>
      <c r="F205" s="103"/>
      <c r="G205" s="103"/>
      <c r="H205" s="103"/>
      <c r="I205" s="103"/>
    </row>
    <row r="206" spans="1:9" s="100" customFormat="1" ht="15">
      <c r="A206" s="103"/>
      <c r="C206" s="108"/>
      <c r="D206" s="103"/>
      <c r="E206" s="103"/>
      <c r="F206" s="103"/>
      <c r="G206" s="103"/>
      <c r="H206" s="103"/>
      <c r="I206" s="103"/>
    </row>
    <row r="207" spans="1:9" s="100" customFormat="1" ht="15">
      <c r="A207" s="103"/>
      <c r="C207" s="108"/>
      <c r="D207" s="103"/>
      <c r="E207" s="103"/>
      <c r="F207" s="103"/>
      <c r="G207" s="103"/>
      <c r="H207" s="103"/>
      <c r="I207" s="103"/>
    </row>
    <row r="208" spans="1:9" s="100" customFormat="1" ht="15">
      <c r="A208" s="103"/>
      <c r="C208" s="108"/>
      <c r="D208" s="103"/>
      <c r="E208" s="103"/>
      <c r="F208" s="103"/>
      <c r="G208" s="103"/>
      <c r="H208" s="103"/>
      <c r="I208" s="103"/>
    </row>
    <row r="209" spans="1:9" s="100" customFormat="1" ht="15">
      <c r="A209" s="103"/>
      <c r="C209" s="108"/>
      <c r="D209" s="103"/>
      <c r="E209" s="103"/>
      <c r="F209" s="103"/>
      <c r="G209" s="103"/>
      <c r="H209" s="103"/>
      <c r="I209" s="103"/>
    </row>
    <row r="210" spans="1:9" s="100" customFormat="1" ht="15">
      <c r="A210" s="103"/>
      <c r="C210" s="108"/>
      <c r="D210" s="103"/>
      <c r="E210" s="103"/>
      <c r="F210" s="103"/>
      <c r="G210" s="103"/>
      <c r="H210" s="103"/>
      <c r="I210" s="103"/>
    </row>
    <row r="211" spans="1:9" s="100" customFormat="1" ht="15">
      <c r="A211" s="103"/>
      <c r="C211" s="108"/>
      <c r="D211" s="103"/>
      <c r="E211" s="103"/>
      <c r="F211" s="103"/>
      <c r="G211" s="103"/>
      <c r="H211" s="103"/>
      <c r="I211" s="103"/>
    </row>
    <row r="212" spans="1:9" s="100" customFormat="1" ht="15">
      <c r="A212" s="103"/>
      <c r="C212" s="108"/>
      <c r="D212" s="103"/>
      <c r="E212" s="103"/>
      <c r="F212" s="103"/>
      <c r="G212" s="103"/>
      <c r="H212" s="103"/>
      <c r="I212" s="103"/>
    </row>
    <row r="213" spans="1:9" s="100" customFormat="1" ht="15">
      <c r="A213" s="103"/>
      <c r="C213" s="108"/>
      <c r="D213" s="103"/>
      <c r="E213" s="103"/>
      <c r="F213" s="103"/>
      <c r="G213" s="103"/>
      <c r="H213" s="103"/>
      <c r="I213" s="103"/>
    </row>
    <row r="214" spans="1:9" s="100" customFormat="1" ht="15">
      <c r="A214" s="103"/>
      <c r="C214" s="108"/>
      <c r="D214" s="103"/>
      <c r="E214" s="103"/>
      <c r="F214" s="103"/>
      <c r="G214" s="103"/>
      <c r="H214" s="103"/>
      <c r="I214" s="103"/>
    </row>
    <row r="215" spans="1:9" s="100" customFormat="1" ht="15">
      <c r="A215" s="103"/>
      <c r="C215" s="108"/>
      <c r="D215" s="103"/>
      <c r="E215" s="103"/>
      <c r="F215" s="103"/>
      <c r="G215" s="103"/>
      <c r="H215" s="103"/>
      <c r="I215" s="103"/>
    </row>
    <row r="216" spans="1:9" s="100" customFormat="1" ht="15">
      <c r="A216" s="103"/>
      <c r="C216" s="108"/>
      <c r="D216" s="103"/>
      <c r="E216" s="103"/>
      <c r="F216" s="103"/>
      <c r="G216" s="103"/>
      <c r="H216" s="103"/>
      <c r="I216" s="103"/>
    </row>
    <row r="217" spans="1:9" s="100" customFormat="1" ht="15">
      <c r="A217" s="103"/>
      <c r="C217" s="108"/>
      <c r="D217" s="103"/>
      <c r="E217" s="103"/>
      <c r="F217" s="103"/>
      <c r="G217" s="103"/>
      <c r="H217" s="103"/>
      <c r="I217" s="103"/>
    </row>
    <row r="218" spans="1:9" s="100" customFormat="1" ht="15">
      <c r="A218" s="103"/>
      <c r="C218" s="108"/>
      <c r="D218" s="103"/>
      <c r="E218" s="103"/>
      <c r="F218" s="103"/>
      <c r="G218" s="103"/>
      <c r="H218" s="103"/>
      <c r="I218" s="103"/>
    </row>
    <row r="219" spans="1:9" s="100" customFormat="1" ht="15">
      <c r="A219" s="103"/>
      <c r="C219" s="108"/>
      <c r="D219" s="103"/>
      <c r="E219" s="103"/>
      <c r="F219" s="103"/>
      <c r="G219" s="103"/>
      <c r="H219" s="103"/>
      <c r="I219" s="103"/>
    </row>
    <row r="220" spans="1:9" s="100" customFormat="1" ht="15">
      <c r="A220" s="103"/>
      <c r="C220" s="108"/>
      <c r="D220" s="103"/>
      <c r="E220" s="103"/>
      <c r="F220" s="103"/>
      <c r="G220" s="103"/>
      <c r="H220" s="103"/>
      <c r="I220" s="103"/>
    </row>
    <row r="221" spans="1:9" s="100" customFormat="1" ht="15">
      <c r="A221" s="103"/>
      <c r="C221" s="108"/>
      <c r="D221" s="103"/>
      <c r="E221" s="103"/>
      <c r="F221" s="103"/>
      <c r="G221" s="103"/>
      <c r="H221" s="103"/>
      <c r="I221" s="103"/>
    </row>
    <row r="222" spans="1:9" s="100" customFormat="1" ht="15">
      <c r="A222" s="103"/>
      <c r="C222" s="108"/>
      <c r="D222" s="103"/>
      <c r="E222" s="103"/>
      <c r="F222" s="103"/>
      <c r="G222" s="103"/>
      <c r="H222" s="103"/>
      <c r="I222" s="103"/>
    </row>
    <row r="223" spans="1:9" s="100" customFormat="1" ht="15">
      <c r="A223" s="103"/>
      <c r="C223" s="108"/>
      <c r="D223" s="103"/>
      <c r="E223" s="103"/>
      <c r="F223" s="103"/>
      <c r="G223" s="103"/>
      <c r="H223" s="103"/>
      <c r="I223" s="103"/>
    </row>
    <row r="224" spans="1:9" s="100" customFormat="1" ht="15">
      <c r="A224" s="103"/>
      <c r="C224" s="108"/>
      <c r="D224" s="103"/>
      <c r="E224" s="103"/>
      <c r="F224" s="103"/>
      <c r="G224" s="103"/>
      <c r="H224" s="103"/>
      <c r="I224" s="103"/>
    </row>
    <row r="225" spans="1:9" s="100" customFormat="1" ht="15">
      <c r="A225" s="103"/>
      <c r="C225" s="108"/>
      <c r="D225" s="103"/>
      <c r="E225" s="103"/>
      <c r="F225" s="103"/>
      <c r="G225" s="103"/>
      <c r="H225" s="103"/>
      <c r="I225" s="103"/>
    </row>
    <row r="226" spans="1:9" s="100" customFormat="1" ht="15">
      <c r="A226" s="103"/>
      <c r="C226" s="108"/>
      <c r="D226" s="103"/>
      <c r="E226" s="103"/>
      <c r="F226" s="103"/>
      <c r="G226" s="103"/>
      <c r="H226" s="103"/>
      <c r="I226" s="103"/>
    </row>
    <row r="227" spans="1:9" s="100" customFormat="1" ht="15">
      <c r="A227" s="103"/>
      <c r="C227" s="108"/>
      <c r="D227" s="103"/>
      <c r="E227" s="103"/>
      <c r="F227" s="103"/>
      <c r="G227" s="103"/>
      <c r="H227" s="103"/>
      <c r="I227" s="103"/>
    </row>
    <row r="228" spans="1:9" s="100" customFormat="1" ht="15">
      <c r="A228" s="103"/>
      <c r="C228" s="108"/>
      <c r="D228" s="103"/>
      <c r="E228" s="103"/>
      <c r="F228" s="103"/>
      <c r="G228" s="103"/>
      <c r="H228" s="103"/>
      <c r="I228" s="103"/>
    </row>
    <row r="229" spans="1:9" s="100" customFormat="1" ht="15">
      <c r="A229" s="103"/>
      <c r="C229" s="108"/>
      <c r="D229" s="103"/>
      <c r="E229" s="103"/>
      <c r="F229" s="103"/>
      <c r="G229" s="103"/>
      <c r="H229" s="103"/>
      <c r="I229" s="103"/>
    </row>
    <row r="230" spans="1:9" s="100" customFormat="1" ht="15">
      <c r="A230" s="103"/>
      <c r="C230" s="108"/>
      <c r="D230" s="103"/>
      <c r="E230" s="103"/>
      <c r="F230" s="103"/>
      <c r="G230" s="103"/>
      <c r="H230" s="103"/>
      <c r="I230" s="103"/>
    </row>
    <row r="231" spans="1:9" s="100" customFormat="1" ht="15">
      <c r="A231" s="103"/>
      <c r="C231" s="108"/>
      <c r="D231" s="103"/>
      <c r="E231" s="103"/>
      <c r="F231" s="103"/>
      <c r="G231" s="103"/>
      <c r="H231" s="103"/>
      <c r="I231" s="103"/>
    </row>
    <row r="232" spans="1:9" s="100" customFormat="1" ht="15">
      <c r="A232" s="103"/>
      <c r="C232" s="108"/>
      <c r="D232" s="103"/>
      <c r="E232" s="103"/>
      <c r="F232" s="103"/>
      <c r="G232" s="103"/>
      <c r="H232" s="103"/>
      <c r="I232" s="103"/>
    </row>
    <row r="233" spans="1:9" s="100" customFormat="1" ht="15">
      <c r="A233" s="103"/>
      <c r="C233" s="108"/>
      <c r="D233" s="103"/>
      <c r="E233" s="103"/>
      <c r="F233" s="103"/>
      <c r="G233" s="103"/>
      <c r="H233" s="103"/>
      <c r="I233" s="103"/>
    </row>
    <row r="234" spans="1:9" s="100" customFormat="1" ht="15">
      <c r="A234" s="103"/>
      <c r="C234" s="108"/>
      <c r="D234" s="103"/>
      <c r="E234" s="103"/>
      <c r="F234" s="103"/>
      <c r="G234" s="103"/>
      <c r="H234" s="103"/>
      <c r="I234" s="103"/>
    </row>
    <row r="235" spans="1:9" s="100" customFormat="1" ht="15">
      <c r="A235" s="103"/>
      <c r="C235" s="108"/>
      <c r="D235" s="103"/>
      <c r="E235" s="103"/>
      <c r="F235" s="103"/>
      <c r="G235" s="103"/>
      <c r="H235" s="103"/>
      <c r="I235" s="103"/>
    </row>
    <row r="236" spans="1:9" s="100" customFormat="1" ht="15">
      <c r="A236" s="103"/>
      <c r="C236" s="108"/>
      <c r="D236" s="103"/>
      <c r="E236" s="103"/>
      <c r="F236" s="103"/>
      <c r="G236" s="103"/>
      <c r="H236" s="103"/>
      <c r="I236" s="103"/>
    </row>
    <row r="237" spans="1:9" s="100" customFormat="1" ht="15">
      <c r="A237" s="103"/>
      <c r="C237" s="108"/>
      <c r="D237" s="103"/>
      <c r="E237" s="103"/>
      <c r="F237" s="103"/>
      <c r="G237" s="103"/>
      <c r="H237" s="103"/>
      <c r="I237" s="103"/>
    </row>
    <row r="238" spans="1:9" s="100" customFormat="1" ht="15">
      <c r="A238" s="103"/>
      <c r="C238" s="108"/>
      <c r="D238" s="103"/>
      <c r="E238" s="103"/>
      <c r="F238" s="103"/>
      <c r="G238" s="103"/>
      <c r="H238" s="103"/>
      <c r="I238" s="103"/>
    </row>
    <row r="239" spans="1:9" s="100" customFormat="1" ht="15">
      <c r="A239" s="103"/>
      <c r="C239" s="108"/>
      <c r="D239" s="103"/>
      <c r="E239" s="103"/>
      <c r="F239" s="103"/>
      <c r="G239" s="103"/>
      <c r="H239" s="103"/>
      <c r="I239" s="103"/>
    </row>
    <row r="240" spans="1:9" s="100" customFormat="1" ht="15">
      <c r="A240" s="103"/>
      <c r="C240" s="108"/>
      <c r="D240" s="103"/>
      <c r="E240" s="103"/>
      <c r="F240" s="103"/>
      <c r="G240" s="103"/>
      <c r="H240" s="103"/>
      <c r="I240" s="103"/>
    </row>
    <row r="241" spans="1:9" s="100" customFormat="1" ht="15">
      <c r="A241" s="103"/>
      <c r="C241" s="108"/>
      <c r="D241" s="103"/>
      <c r="E241" s="103"/>
      <c r="F241" s="103"/>
      <c r="G241" s="103"/>
      <c r="H241" s="103"/>
      <c r="I241" s="103"/>
    </row>
    <row r="242" spans="1:9" s="100" customFormat="1" ht="15">
      <c r="A242" s="103"/>
      <c r="C242" s="108"/>
      <c r="D242" s="103"/>
      <c r="E242" s="103"/>
      <c r="F242" s="103"/>
      <c r="G242" s="103"/>
      <c r="H242" s="103"/>
      <c r="I242" s="103"/>
    </row>
    <row r="243" spans="1:9" s="100" customFormat="1" ht="15">
      <c r="A243" s="103"/>
      <c r="C243" s="108"/>
      <c r="D243" s="103"/>
      <c r="E243" s="103"/>
      <c r="F243" s="103"/>
      <c r="G243" s="103"/>
      <c r="H243" s="103"/>
      <c r="I243" s="103"/>
    </row>
    <row r="244" spans="1:9" s="100" customFormat="1" ht="15">
      <c r="A244" s="103"/>
      <c r="C244" s="108"/>
      <c r="D244" s="103"/>
      <c r="E244" s="103"/>
      <c r="F244" s="103"/>
      <c r="G244" s="103"/>
      <c r="H244" s="103"/>
      <c r="I244" s="103"/>
    </row>
    <row r="245" spans="1:9" s="100" customFormat="1" ht="15">
      <c r="A245" s="103"/>
      <c r="C245" s="108"/>
      <c r="D245" s="103"/>
      <c r="E245" s="103"/>
      <c r="F245" s="103"/>
      <c r="G245" s="103"/>
      <c r="H245" s="103"/>
      <c r="I245" s="103"/>
    </row>
    <row r="246" spans="1:9" s="100" customFormat="1" ht="15">
      <c r="A246" s="103"/>
      <c r="C246" s="108"/>
      <c r="D246" s="103"/>
      <c r="E246" s="103"/>
      <c r="F246" s="103"/>
      <c r="G246" s="103"/>
      <c r="H246" s="103"/>
      <c r="I246" s="103"/>
    </row>
    <row r="247" spans="1:9" s="100" customFormat="1" ht="15">
      <c r="A247" s="103"/>
      <c r="C247" s="108"/>
      <c r="D247" s="103"/>
      <c r="E247" s="103"/>
      <c r="F247" s="103"/>
      <c r="G247" s="103"/>
      <c r="H247" s="103"/>
      <c r="I247" s="103"/>
    </row>
    <row r="248" spans="1:9" s="100" customFormat="1" ht="15">
      <c r="A248" s="103"/>
      <c r="C248" s="108"/>
      <c r="D248" s="103"/>
      <c r="E248" s="103"/>
      <c r="F248" s="103"/>
      <c r="G248" s="103"/>
      <c r="H248" s="103"/>
      <c r="I248" s="103"/>
    </row>
    <row r="249" spans="1:9" s="100" customFormat="1" ht="15">
      <c r="A249" s="103"/>
      <c r="C249" s="108"/>
      <c r="D249" s="103"/>
      <c r="E249" s="103"/>
      <c r="F249" s="103"/>
      <c r="G249" s="103"/>
      <c r="H249" s="103"/>
      <c r="I249" s="103"/>
    </row>
    <row r="250" spans="1:9" s="100" customFormat="1" ht="15">
      <c r="A250" s="103"/>
      <c r="C250" s="108"/>
      <c r="D250" s="103"/>
      <c r="E250" s="103"/>
      <c r="F250" s="103"/>
      <c r="G250" s="103"/>
      <c r="H250" s="103"/>
      <c r="I250" s="103"/>
    </row>
    <row r="251" spans="1:9" s="100" customFormat="1" ht="15">
      <c r="A251" s="103"/>
      <c r="C251" s="108"/>
      <c r="D251" s="103"/>
      <c r="E251" s="103"/>
      <c r="F251" s="103"/>
      <c r="G251" s="103"/>
      <c r="H251" s="103"/>
      <c r="I251" s="103"/>
    </row>
    <row r="252" spans="1:9" s="100" customFormat="1" ht="15">
      <c r="A252" s="103"/>
      <c r="C252" s="108"/>
      <c r="D252" s="103"/>
      <c r="E252" s="103"/>
      <c r="F252" s="103"/>
      <c r="G252" s="103"/>
      <c r="H252" s="103"/>
      <c r="I252" s="103"/>
    </row>
    <row r="253" spans="1:9" s="100" customFormat="1" ht="15">
      <c r="A253" s="103"/>
      <c r="C253" s="108"/>
      <c r="D253" s="103"/>
      <c r="E253" s="103"/>
      <c r="F253" s="103"/>
      <c r="G253" s="103"/>
      <c r="H253" s="103"/>
      <c r="I253" s="103"/>
    </row>
    <row r="254" spans="1:9" s="100" customFormat="1" ht="15">
      <c r="A254" s="103"/>
      <c r="C254" s="108"/>
      <c r="D254" s="103"/>
      <c r="E254" s="103"/>
      <c r="F254" s="103"/>
      <c r="G254" s="103"/>
      <c r="H254" s="103"/>
      <c r="I254" s="103"/>
    </row>
    <row r="255" spans="1:9" s="100" customFormat="1" ht="15">
      <c r="A255" s="103"/>
      <c r="C255" s="108"/>
      <c r="D255" s="103"/>
      <c r="E255" s="103"/>
      <c r="F255" s="103"/>
      <c r="G255" s="103"/>
      <c r="H255" s="103"/>
      <c r="I255" s="103"/>
    </row>
    <row r="256" spans="1:9" s="100" customFormat="1" ht="15">
      <c r="A256" s="103"/>
      <c r="C256" s="108"/>
      <c r="D256" s="103"/>
      <c r="E256" s="103"/>
      <c r="F256" s="103"/>
      <c r="G256" s="103"/>
      <c r="H256" s="103"/>
      <c r="I256" s="103"/>
    </row>
    <row r="257" spans="1:9" s="100" customFormat="1" ht="15">
      <c r="A257" s="103"/>
      <c r="C257" s="108"/>
      <c r="D257" s="103"/>
      <c r="E257" s="103"/>
      <c r="F257" s="103"/>
      <c r="G257" s="103"/>
      <c r="H257" s="103"/>
      <c r="I257" s="103"/>
    </row>
    <row r="258" spans="1:9" s="100" customFormat="1" ht="15">
      <c r="A258" s="103"/>
      <c r="C258" s="108"/>
      <c r="D258" s="103"/>
      <c r="E258" s="103"/>
      <c r="F258" s="103"/>
      <c r="G258" s="103"/>
      <c r="H258" s="103"/>
      <c r="I258" s="103"/>
    </row>
    <row r="259" spans="1:9" s="100" customFormat="1" ht="15">
      <c r="A259" s="103"/>
      <c r="C259" s="108"/>
      <c r="D259" s="103"/>
      <c r="E259" s="103"/>
      <c r="F259" s="103"/>
      <c r="G259" s="103"/>
      <c r="H259" s="103"/>
      <c r="I259" s="103"/>
    </row>
    <row r="260" spans="1:9" s="100" customFormat="1" ht="15">
      <c r="A260" s="103"/>
      <c r="C260" s="108"/>
      <c r="D260" s="103"/>
      <c r="E260" s="103"/>
      <c r="F260" s="103"/>
      <c r="G260" s="103"/>
      <c r="H260" s="103"/>
      <c r="I260" s="103"/>
    </row>
    <row r="261" spans="1:9" s="100" customFormat="1" ht="15">
      <c r="A261" s="103"/>
      <c r="C261" s="108"/>
      <c r="D261" s="103"/>
      <c r="E261" s="103"/>
      <c r="F261" s="103"/>
      <c r="G261" s="103"/>
      <c r="H261" s="103"/>
      <c r="I261" s="103"/>
    </row>
    <row r="262" spans="1:9" s="100" customFormat="1" ht="15">
      <c r="A262" s="103"/>
      <c r="C262" s="108"/>
      <c r="D262" s="103"/>
      <c r="E262" s="103"/>
      <c r="F262" s="103"/>
      <c r="G262" s="103"/>
      <c r="H262" s="103"/>
      <c r="I262" s="103"/>
    </row>
    <row r="263" spans="1:9" s="100" customFormat="1" ht="15">
      <c r="A263" s="103"/>
      <c r="C263" s="108"/>
      <c r="D263" s="103"/>
      <c r="E263" s="103"/>
      <c r="F263" s="103"/>
      <c r="G263" s="103"/>
      <c r="H263" s="103"/>
      <c r="I263" s="103"/>
    </row>
    <row r="264" spans="1:9" s="100" customFormat="1" ht="15">
      <c r="A264" s="103"/>
      <c r="C264" s="108"/>
      <c r="D264" s="103"/>
      <c r="E264" s="103"/>
      <c r="F264" s="103"/>
      <c r="G264" s="103"/>
      <c r="H264" s="103"/>
      <c r="I264" s="103"/>
    </row>
    <row r="265" spans="1:9" s="100" customFormat="1" ht="15">
      <c r="A265" s="103"/>
      <c r="C265" s="108"/>
      <c r="D265" s="103"/>
      <c r="E265" s="103"/>
      <c r="F265" s="103"/>
      <c r="G265" s="103"/>
      <c r="H265" s="103"/>
      <c r="I265" s="103"/>
    </row>
    <row r="266" spans="1:9" s="100" customFormat="1" ht="15">
      <c r="A266" s="103"/>
      <c r="C266" s="108"/>
      <c r="D266" s="103"/>
      <c r="E266" s="103"/>
      <c r="F266" s="103"/>
      <c r="G266" s="103"/>
      <c r="H266" s="103"/>
      <c r="I266" s="103"/>
    </row>
    <row r="267" spans="1:9" s="100" customFormat="1" ht="15">
      <c r="A267" s="103"/>
      <c r="C267" s="108"/>
      <c r="D267" s="103"/>
      <c r="E267" s="103"/>
      <c r="F267" s="103"/>
      <c r="G267" s="103"/>
      <c r="H267" s="103"/>
      <c r="I267" s="103"/>
    </row>
    <row r="268" spans="1:9" s="100" customFormat="1" ht="15">
      <c r="A268" s="103"/>
      <c r="C268" s="108"/>
      <c r="D268" s="103"/>
      <c r="E268" s="103"/>
      <c r="F268" s="103"/>
      <c r="G268" s="103"/>
      <c r="H268" s="103"/>
      <c r="I268" s="103"/>
    </row>
    <row r="269" spans="1:9" s="100" customFormat="1" ht="15">
      <c r="A269" s="103"/>
      <c r="C269" s="108"/>
      <c r="D269" s="103"/>
      <c r="E269" s="103"/>
      <c r="F269" s="103"/>
      <c r="G269" s="103"/>
      <c r="H269" s="103"/>
      <c r="I269" s="103"/>
    </row>
    <row r="270" spans="1:9" s="100" customFormat="1" ht="15">
      <c r="A270" s="103"/>
      <c r="C270" s="108"/>
      <c r="D270" s="103"/>
      <c r="E270" s="103"/>
      <c r="F270" s="103"/>
      <c r="G270" s="103"/>
      <c r="H270" s="103"/>
      <c r="I270" s="103"/>
    </row>
    <row r="271" spans="1:9" s="100" customFormat="1" ht="15">
      <c r="A271" s="103"/>
      <c r="C271" s="108"/>
      <c r="D271" s="103"/>
      <c r="E271" s="103"/>
      <c r="F271" s="103"/>
      <c r="G271" s="103"/>
      <c r="H271" s="103"/>
      <c r="I271" s="103"/>
    </row>
    <row r="272" spans="1:9" s="100" customFormat="1" ht="15">
      <c r="A272" s="103"/>
      <c r="C272" s="108"/>
      <c r="D272" s="103"/>
      <c r="E272" s="103"/>
      <c r="F272" s="103"/>
      <c r="G272" s="103"/>
      <c r="H272" s="103"/>
      <c r="I272" s="103"/>
    </row>
    <row r="273" spans="1:9" s="100" customFormat="1" ht="15">
      <c r="A273" s="103"/>
      <c r="C273" s="108"/>
      <c r="D273" s="103"/>
      <c r="E273" s="103"/>
      <c r="F273" s="103"/>
      <c r="G273" s="103"/>
      <c r="H273" s="103"/>
      <c r="I273" s="103"/>
    </row>
    <row r="274" spans="1:9" s="100" customFormat="1" ht="15">
      <c r="A274" s="103"/>
      <c r="C274" s="108"/>
      <c r="D274" s="103"/>
      <c r="E274" s="103"/>
      <c r="F274" s="103"/>
      <c r="G274" s="103"/>
      <c r="H274" s="103"/>
      <c r="I274" s="103"/>
    </row>
    <row r="275" spans="1:9" s="100" customFormat="1" ht="15">
      <c r="A275" s="103"/>
      <c r="C275" s="108"/>
      <c r="D275" s="103"/>
      <c r="E275" s="103"/>
      <c r="F275" s="103"/>
      <c r="G275" s="103"/>
      <c r="H275" s="103"/>
      <c r="I275" s="103"/>
    </row>
    <row r="276" spans="1:9" s="100" customFormat="1" ht="15">
      <c r="A276" s="103"/>
      <c r="C276" s="108"/>
      <c r="D276" s="103"/>
      <c r="E276" s="103"/>
      <c r="F276" s="103"/>
      <c r="G276" s="103"/>
      <c r="H276" s="103"/>
      <c r="I276" s="103"/>
    </row>
    <row r="277" spans="1:9" s="100" customFormat="1" ht="15">
      <c r="A277" s="103"/>
      <c r="C277" s="108"/>
      <c r="D277" s="103"/>
      <c r="E277" s="103"/>
      <c r="F277" s="103"/>
      <c r="G277" s="103"/>
      <c r="H277" s="103"/>
      <c r="I277" s="103"/>
    </row>
    <row r="278" spans="1:9" s="100" customFormat="1" ht="15">
      <c r="A278" s="103"/>
      <c r="C278" s="108"/>
      <c r="D278" s="103"/>
      <c r="E278" s="103"/>
      <c r="F278" s="103"/>
      <c r="G278" s="103"/>
      <c r="H278" s="103"/>
      <c r="I278" s="103"/>
    </row>
    <row r="279" spans="1:9" s="100" customFormat="1" ht="15">
      <c r="A279" s="103"/>
      <c r="C279" s="108"/>
      <c r="D279" s="103"/>
      <c r="E279" s="103"/>
      <c r="F279" s="103"/>
      <c r="G279" s="103"/>
      <c r="H279" s="103"/>
      <c r="I279" s="103"/>
    </row>
    <row r="280" spans="1:9" s="100" customFormat="1" ht="15">
      <c r="A280" s="103"/>
      <c r="C280" s="108"/>
      <c r="D280" s="103"/>
      <c r="E280" s="103"/>
      <c r="F280" s="103"/>
      <c r="G280" s="103"/>
      <c r="H280" s="103"/>
      <c r="I280" s="103"/>
    </row>
    <row r="281" spans="1:9" s="100" customFormat="1" ht="15">
      <c r="A281" s="103"/>
      <c r="C281" s="108"/>
      <c r="D281" s="103"/>
      <c r="E281" s="103"/>
      <c r="F281" s="103"/>
      <c r="G281" s="103"/>
      <c r="H281" s="103"/>
      <c r="I281" s="103"/>
    </row>
    <row r="282" spans="1:9" s="100" customFormat="1" ht="15">
      <c r="A282" s="103"/>
      <c r="C282" s="108"/>
      <c r="D282" s="103"/>
      <c r="E282" s="103"/>
      <c r="F282" s="103"/>
      <c r="G282" s="103"/>
      <c r="H282" s="103"/>
      <c r="I282" s="103"/>
    </row>
    <row r="283" spans="1:9" s="100" customFormat="1" ht="15">
      <c r="A283" s="103"/>
      <c r="C283" s="108"/>
      <c r="D283" s="103"/>
      <c r="E283" s="103"/>
      <c r="F283" s="103"/>
      <c r="G283" s="103"/>
      <c r="H283" s="103"/>
      <c r="I283" s="103"/>
    </row>
    <row r="284" spans="1:9" s="100" customFormat="1" ht="15">
      <c r="A284" s="103"/>
      <c r="C284" s="108"/>
      <c r="D284" s="103"/>
      <c r="E284" s="103"/>
      <c r="F284" s="103"/>
      <c r="G284" s="103"/>
      <c r="H284" s="103"/>
      <c r="I284" s="103"/>
    </row>
    <row r="285" spans="1:9" s="100" customFormat="1" ht="15">
      <c r="A285" s="103"/>
      <c r="C285" s="108"/>
      <c r="D285" s="103"/>
      <c r="E285" s="103"/>
      <c r="F285" s="103"/>
      <c r="G285" s="103"/>
      <c r="H285" s="103"/>
      <c r="I285" s="103"/>
    </row>
    <row r="286" spans="1:9" s="100" customFormat="1" ht="15">
      <c r="A286" s="103"/>
      <c r="C286" s="108"/>
      <c r="D286" s="103"/>
      <c r="E286" s="103"/>
      <c r="F286" s="103"/>
      <c r="G286" s="103"/>
      <c r="H286" s="103"/>
      <c r="I286" s="103"/>
    </row>
    <row r="287" spans="1:9" s="100" customFormat="1" ht="15">
      <c r="A287" s="103"/>
      <c r="C287" s="108"/>
      <c r="D287" s="103"/>
      <c r="E287" s="103"/>
      <c r="F287" s="103"/>
      <c r="G287" s="103"/>
      <c r="H287" s="103"/>
      <c r="I287" s="103"/>
    </row>
    <row r="288" spans="1:9" s="100" customFormat="1" ht="15">
      <c r="A288" s="103"/>
      <c r="C288" s="108"/>
      <c r="D288" s="103"/>
      <c r="E288" s="103"/>
      <c r="F288" s="103"/>
      <c r="G288" s="103"/>
      <c r="H288" s="103"/>
      <c r="I288" s="103"/>
    </row>
    <row r="289" spans="1:9" s="100" customFormat="1" ht="15">
      <c r="A289" s="103"/>
      <c r="C289" s="108"/>
      <c r="D289" s="103"/>
      <c r="E289" s="103"/>
      <c r="F289" s="103"/>
      <c r="G289" s="103"/>
      <c r="H289" s="103"/>
      <c r="I289" s="103"/>
    </row>
    <row r="290" spans="1:9" s="100" customFormat="1" ht="15">
      <c r="A290" s="103"/>
      <c r="C290" s="108"/>
      <c r="D290" s="103"/>
      <c r="E290" s="103"/>
      <c r="F290" s="103"/>
      <c r="G290" s="103"/>
      <c r="H290" s="103"/>
      <c r="I290" s="103"/>
    </row>
    <row r="291" spans="1:9" s="100" customFormat="1" ht="15">
      <c r="A291" s="103"/>
      <c r="C291" s="108"/>
      <c r="D291" s="103"/>
      <c r="E291" s="103"/>
      <c r="F291" s="103"/>
      <c r="G291" s="103"/>
      <c r="H291" s="103"/>
      <c r="I291" s="103"/>
    </row>
    <row r="292" spans="1:9" s="100" customFormat="1" ht="15">
      <c r="A292" s="103"/>
      <c r="C292" s="108"/>
      <c r="D292" s="103"/>
      <c r="E292" s="103"/>
      <c r="F292" s="103"/>
      <c r="G292" s="103"/>
      <c r="H292" s="103"/>
      <c r="I292" s="103"/>
    </row>
    <row r="293" spans="1:9" s="100" customFormat="1" ht="15">
      <c r="A293" s="103"/>
      <c r="C293" s="108"/>
      <c r="D293" s="103"/>
      <c r="E293" s="103"/>
      <c r="F293" s="103"/>
      <c r="G293" s="103"/>
      <c r="H293" s="103"/>
      <c r="I293" s="103"/>
    </row>
    <row r="294" spans="1:9" s="100" customFormat="1" ht="15">
      <c r="A294" s="103"/>
      <c r="C294" s="108"/>
      <c r="D294" s="103"/>
      <c r="E294" s="103"/>
      <c r="F294" s="103"/>
      <c r="G294" s="103"/>
      <c r="H294" s="103"/>
      <c r="I294" s="103"/>
    </row>
    <row r="295" spans="1:9" s="100" customFormat="1" ht="15">
      <c r="A295" s="103"/>
      <c r="C295" s="108"/>
      <c r="D295" s="103"/>
      <c r="E295" s="103"/>
      <c r="F295" s="103"/>
      <c r="G295" s="103"/>
      <c r="H295" s="103"/>
      <c r="I295" s="103"/>
    </row>
    <row r="296" spans="1:9" s="100" customFormat="1" ht="15">
      <c r="A296" s="103"/>
      <c r="C296" s="108"/>
      <c r="D296" s="103"/>
      <c r="E296" s="103"/>
      <c r="F296" s="103"/>
      <c r="G296" s="103"/>
      <c r="H296" s="103"/>
      <c r="I296" s="103"/>
    </row>
    <row r="297" spans="1:9" s="100" customFormat="1" ht="15">
      <c r="A297" s="103"/>
      <c r="C297" s="108"/>
      <c r="D297" s="103"/>
      <c r="E297" s="103"/>
      <c r="F297" s="103"/>
      <c r="G297" s="103"/>
      <c r="H297" s="103"/>
      <c r="I297" s="103"/>
    </row>
    <row r="298" spans="1:9" s="100" customFormat="1" ht="15">
      <c r="A298" s="103"/>
      <c r="C298" s="108"/>
      <c r="D298" s="103"/>
      <c r="E298" s="103"/>
      <c r="F298" s="103"/>
      <c r="G298" s="103"/>
      <c r="H298" s="103"/>
      <c r="I298" s="103"/>
    </row>
    <row r="299" spans="1:9" s="100" customFormat="1" ht="15">
      <c r="A299" s="103"/>
      <c r="C299" s="108"/>
      <c r="D299" s="103"/>
      <c r="E299" s="103"/>
      <c r="F299" s="103"/>
      <c r="G299" s="103"/>
      <c r="H299" s="103"/>
      <c r="I299" s="103"/>
    </row>
    <row r="300" spans="1:9" s="100" customFormat="1" ht="15">
      <c r="A300" s="103"/>
      <c r="C300" s="108"/>
      <c r="D300" s="103"/>
      <c r="E300" s="103"/>
      <c r="F300" s="103"/>
      <c r="G300" s="103"/>
      <c r="H300" s="103"/>
      <c r="I300" s="103"/>
    </row>
    <row r="301" spans="1:9" s="100" customFormat="1" ht="15">
      <c r="A301" s="103"/>
      <c r="C301" s="108"/>
      <c r="D301" s="103"/>
      <c r="E301" s="103"/>
      <c r="F301" s="103"/>
      <c r="G301" s="103"/>
      <c r="H301" s="103"/>
      <c r="I301" s="103"/>
    </row>
    <row r="302" spans="1:9" s="100" customFormat="1" ht="15">
      <c r="A302" s="103"/>
      <c r="C302" s="108"/>
      <c r="D302" s="103"/>
      <c r="E302" s="103"/>
      <c r="F302" s="103"/>
      <c r="G302" s="103"/>
      <c r="H302" s="103"/>
      <c r="I302" s="103"/>
    </row>
    <row r="303" spans="1:9" s="100" customFormat="1" ht="15">
      <c r="A303" s="103"/>
      <c r="C303" s="108"/>
      <c r="D303" s="103"/>
      <c r="E303" s="103"/>
      <c r="F303" s="103"/>
      <c r="G303" s="103"/>
      <c r="H303" s="103"/>
      <c r="I303" s="103"/>
    </row>
    <row r="304" spans="1:9" s="100" customFormat="1" ht="15">
      <c r="A304" s="103"/>
      <c r="C304" s="108"/>
      <c r="D304" s="103"/>
      <c r="E304" s="103"/>
      <c r="F304" s="103"/>
      <c r="G304" s="103"/>
      <c r="H304" s="103"/>
      <c r="I304" s="103"/>
    </row>
    <row r="305" spans="1:9" s="100" customFormat="1" ht="15">
      <c r="A305" s="103"/>
      <c r="C305" s="108"/>
      <c r="D305" s="103"/>
      <c r="E305" s="103"/>
      <c r="F305" s="103"/>
      <c r="G305" s="103"/>
      <c r="H305" s="103"/>
      <c r="I305" s="103"/>
    </row>
    <row r="306" spans="1:9" s="100" customFormat="1" ht="15">
      <c r="A306" s="103"/>
      <c r="C306" s="108"/>
      <c r="D306" s="103"/>
      <c r="E306" s="103"/>
      <c r="F306" s="103"/>
      <c r="G306" s="103"/>
      <c r="H306" s="103"/>
      <c r="I306" s="103"/>
    </row>
    <row r="307" spans="1:9" s="100" customFormat="1" ht="15">
      <c r="A307" s="103"/>
      <c r="C307" s="108"/>
      <c r="D307" s="103"/>
      <c r="E307" s="103"/>
      <c r="F307" s="103"/>
      <c r="G307" s="103"/>
      <c r="H307" s="103"/>
      <c r="I307" s="103"/>
    </row>
    <row r="308" spans="1:9" s="100" customFormat="1" ht="15">
      <c r="A308" s="103"/>
      <c r="C308" s="108"/>
      <c r="D308" s="103"/>
      <c r="E308" s="103"/>
      <c r="F308" s="103"/>
      <c r="G308" s="103"/>
      <c r="H308" s="103"/>
      <c r="I308" s="103"/>
    </row>
    <row r="309" spans="1:9" s="100" customFormat="1" ht="15">
      <c r="A309" s="103"/>
      <c r="C309" s="108"/>
      <c r="D309" s="103"/>
      <c r="E309" s="103"/>
      <c r="F309" s="103"/>
      <c r="G309" s="103"/>
      <c r="H309" s="103"/>
      <c r="I309" s="103"/>
    </row>
    <row r="310" spans="1:9" s="100" customFormat="1" ht="15">
      <c r="A310" s="103"/>
      <c r="C310" s="108"/>
      <c r="D310" s="103"/>
      <c r="E310" s="103"/>
      <c r="F310" s="103"/>
      <c r="G310" s="103"/>
      <c r="H310" s="103"/>
      <c r="I310" s="103"/>
    </row>
    <row r="311" spans="1:9" s="100" customFormat="1" ht="15">
      <c r="A311" s="103"/>
      <c r="C311" s="108"/>
      <c r="D311" s="103"/>
      <c r="E311" s="103"/>
      <c r="F311" s="103"/>
      <c r="G311" s="103"/>
      <c r="H311" s="103"/>
      <c r="I311" s="103"/>
    </row>
    <row r="312" spans="1:9" s="100" customFormat="1" ht="15">
      <c r="A312" s="103"/>
      <c r="C312" s="108"/>
      <c r="D312" s="103"/>
      <c r="E312" s="103"/>
      <c r="F312" s="103"/>
      <c r="G312" s="103"/>
      <c r="H312" s="103"/>
      <c r="I312" s="103"/>
    </row>
    <row r="313" spans="1:9" s="100" customFormat="1" ht="15">
      <c r="A313" s="103"/>
      <c r="C313" s="108"/>
      <c r="D313" s="103"/>
      <c r="E313" s="103"/>
      <c r="F313" s="103"/>
      <c r="G313" s="103"/>
      <c r="H313" s="103"/>
      <c r="I313" s="103"/>
    </row>
    <row r="314" spans="1:9" s="100" customFormat="1" ht="15">
      <c r="A314" s="103"/>
      <c r="C314" s="108"/>
      <c r="D314" s="103"/>
      <c r="E314" s="103"/>
      <c r="F314" s="103"/>
      <c r="G314" s="103"/>
      <c r="H314" s="103"/>
      <c r="I314" s="103"/>
    </row>
    <row r="315" spans="1:9" s="100" customFormat="1" ht="15">
      <c r="A315" s="103"/>
      <c r="C315" s="108"/>
      <c r="D315" s="103"/>
      <c r="E315" s="103"/>
      <c r="F315" s="103"/>
      <c r="G315" s="103"/>
      <c r="H315" s="103"/>
      <c r="I315" s="103"/>
    </row>
    <row r="316" spans="1:9" s="100" customFormat="1" ht="15">
      <c r="A316" s="103"/>
      <c r="C316" s="108"/>
      <c r="D316" s="103"/>
      <c r="E316" s="103"/>
      <c r="F316" s="103"/>
      <c r="G316" s="103"/>
      <c r="H316" s="103"/>
      <c r="I316" s="103"/>
    </row>
    <row r="317" spans="1:9" s="100" customFormat="1" ht="15">
      <c r="A317" s="103"/>
      <c r="C317" s="108"/>
      <c r="D317" s="103"/>
      <c r="E317" s="103"/>
      <c r="F317" s="103"/>
      <c r="G317" s="103"/>
      <c r="H317" s="103"/>
      <c r="I317" s="103"/>
    </row>
    <row r="318" spans="1:9" s="100" customFormat="1" ht="15">
      <c r="A318" s="103"/>
      <c r="C318" s="108"/>
      <c r="D318" s="103"/>
      <c r="E318" s="103"/>
      <c r="F318" s="103"/>
      <c r="G318" s="103"/>
      <c r="H318" s="103"/>
      <c r="I318" s="103"/>
    </row>
    <row r="319" spans="1:9" s="100" customFormat="1" ht="15">
      <c r="A319" s="103"/>
      <c r="C319" s="108"/>
      <c r="D319" s="103"/>
      <c r="E319" s="103"/>
      <c r="F319" s="103"/>
      <c r="G319" s="103"/>
      <c r="H319" s="103"/>
      <c r="I319" s="103"/>
    </row>
    <row r="320" spans="1:9" s="100" customFormat="1" ht="15">
      <c r="A320" s="103"/>
      <c r="C320" s="108"/>
      <c r="D320" s="103"/>
      <c r="E320" s="103"/>
      <c r="F320" s="103"/>
      <c r="G320" s="103"/>
      <c r="H320" s="103"/>
      <c r="I320" s="103"/>
    </row>
    <row r="321" spans="1:9" s="100" customFormat="1" ht="15">
      <c r="A321" s="103"/>
      <c r="C321" s="108"/>
      <c r="D321" s="103"/>
      <c r="E321" s="103"/>
      <c r="F321" s="103"/>
      <c r="G321" s="103"/>
      <c r="H321" s="103"/>
      <c r="I321" s="103"/>
    </row>
    <row r="322" spans="1:9" s="100" customFormat="1" ht="15">
      <c r="A322" s="103"/>
      <c r="C322" s="108"/>
      <c r="D322" s="103"/>
      <c r="E322" s="103"/>
      <c r="F322" s="103"/>
      <c r="G322" s="103"/>
      <c r="H322" s="103"/>
      <c r="I322" s="103"/>
    </row>
    <row r="323" spans="1:9" s="100" customFormat="1" ht="15">
      <c r="A323" s="103"/>
      <c r="C323" s="108"/>
      <c r="D323" s="103"/>
      <c r="E323" s="103"/>
      <c r="F323" s="103"/>
      <c r="G323" s="103"/>
      <c r="H323" s="103"/>
      <c r="I323" s="103"/>
    </row>
    <row r="324" spans="1:9" s="100" customFormat="1" ht="15">
      <c r="A324" s="103"/>
      <c r="C324" s="108"/>
      <c r="D324" s="103"/>
      <c r="E324" s="103"/>
      <c r="F324" s="103"/>
      <c r="G324" s="103"/>
      <c r="H324" s="103"/>
      <c r="I324" s="103"/>
    </row>
    <row r="325" spans="1:9" s="100" customFormat="1" ht="15">
      <c r="A325" s="103"/>
      <c r="C325" s="108"/>
      <c r="D325" s="103"/>
      <c r="E325" s="103"/>
      <c r="F325" s="103"/>
      <c r="G325" s="103"/>
      <c r="H325" s="103"/>
      <c r="I325" s="103"/>
    </row>
    <row r="326" spans="1:9" s="100" customFormat="1" ht="15">
      <c r="A326" s="103"/>
      <c r="C326" s="108"/>
      <c r="D326" s="103"/>
      <c r="E326" s="103"/>
      <c r="F326" s="103"/>
      <c r="G326" s="103"/>
      <c r="H326" s="103"/>
      <c r="I326" s="103"/>
    </row>
    <row r="327" spans="1:9" s="100" customFormat="1" ht="15">
      <c r="A327" s="103"/>
      <c r="C327" s="108"/>
      <c r="D327" s="103"/>
      <c r="E327" s="103"/>
      <c r="F327" s="103"/>
      <c r="G327" s="103"/>
      <c r="H327" s="103"/>
      <c r="I327" s="103"/>
    </row>
    <row r="328" spans="1:9" s="100" customFormat="1" ht="15">
      <c r="A328" s="103"/>
      <c r="C328" s="108"/>
      <c r="D328" s="103"/>
      <c r="E328" s="103"/>
      <c r="F328" s="103"/>
      <c r="G328" s="103"/>
      <c r="H328" s="103"/>
      <c r="I328" s="103"/>
    </row>
    <row r="329" spans="1:9" s="100" customFormat="1" ht="15">
      <c r="A329" s="103"/>
      <c r="C329" s="108"/>
      <c r="D329" s="103"/>
      <c r="E329" s="103"/>
      <c r="F329" s="103"/>
      <c r="G329" s="103"/>
      <c r="H329" s="103"/>
      <c r="I329" s="103"/>
    </row>
    <row r="330" spans="1:9" s="100" customFormat="1" ht="15">
      <c r="A330" s="103"/>
      <c r="C330" s="108"/>
      <c r="D330" s="103"/>
      <c r="E330" s="103"/>
      <c r="F330" s="103"/>
      <c r="G330" s="103"/>
      <c r="H330" s="103"/>
      <c r="I330" s="103"/>
    </row>
    <row r="331" spans="1:9" s="100" customFormat="1" ht="15">
      <c r="A331" s="103"/>
      <c r="C331" s="108"/>
      <c r="D331" s="103"/>
      <c r="E331" s="103"/>
      <c r="F331" s="103"/>
      <c r="G331" s="103"/>
      <c r="H331" s="103"/>
      <c r="I331" s="103"/>
    </row>
    <row r="332" spans="1:9" s="100" customFormat="1" ht="15">
      <c r="A332" s="103"/>
      <c r="C332" s="108"/>
      <c r="D332" s="103"/>
      <c r="E332" s="103"/>
      <c r="F332" s="103"/>
      <c r="G332" s="103"/>
      <c r="H332" s="103"/>
      <c r="I332" s="103"/>
    </row>
    <row r="333" spans="1:9" s="100" customFormat="1" ht="15">
      <c r="A333" s="103"/>
      <c r="C333" s="108"/>
      <c r="D333" s="103"/>
      <c r="E333" s="103"/>
      <c r="F333" s="103"/>
      <c r="G333" s="103"/>
      <c r="H333" s="103"/>
      <c r="I333" s="103"/>
    </row>
    <row r="334" spans="1:9" s="100" customFormat="1" ht="15">
      <c r="A334" s="103"/>
      <c r="C334" s="108"/>
      <c r="D334" s="103"/>
      <c r="E334" s="103"/>
      <c r="F334" s="103"/>
      <c r="G334" s="103"/>
      <c r="H334" s="103"/>
      <c r="I334" s="103"/>
    </row>
    <row r="335" spans="1:9" s="100" customFormat="1" ht="15">
      <c r="A335" s="103"/>
      <c r="C335" s="108"/>
      <c r="D335" s="103"/>
      <c r="E335" s="103"/>
      <c r="F335" s="103"/>
      <c r="G335" s="103"/>
      <c r="H335" s="103"/>
      <c r="I335" s="103"/>
    </row>
    <row r="336" spans="1:9" s="100" customFormat="1" ht="15">
      <c r="A336" s="103"/>
      <c r="C336" s="108"/>
      <c r="D336" s="103"/>
      <c r="E336" s="103"/>
      <c r="F336" s="103"/>
      <c r="G336" s="103"/>
      <c r="H336" s="103"/>
      <c r="I336" s="103"/>
    </row>
    <row r="337" spans="1:9" s="100" customFormat="1" ht="15">
      <c r="A337" s="103"/>
      <c r="C337" s="108"/>
      <c r="D337" s="103"/>
      <c r="E337" s="103"/>
      <c r="F337" s="103"/>
      <c r="G337" s="103"/>
      <c r="H337" s="103"/>
      <c r="I337" s="103"/>
    </row>
    <row r="338" spans="1:9" s="100" customFormat="1" ht="15">
      <c r="A338" s="103"/>
      <c r="C338" s="108"/>
      <c r="D338" s="103"/>
      <c r="E338" s="103"/>
      <c r="F338" s="103"/>
      <c r="G338" s="103"/>
      <c r="H338" s="103"/>
      <c r="I338" s="103"/>
    </row>
    <row r="339" spans="1:9" s="100" customFormat="1" ht="15">
      <c r="A339" s="103"/>
      <c r="C339" s="108"/>
      <c r="D339" s="103"/>
      <c r="E339" s="103"/>
      <c r="F339" s="103"/>
      <c r="G339" s="103"/>
      <c r="H339" s="103"/>
      <c r="I339" s="103"/>
    </row>
    <row r="340" spans="1:9" s="100" customFormat="1" ht="15">
      <c r="A340" s="103"/>
      <c r="C340" s="108"/>
      <c r="D340" s="103"/>
      <c r="E340" s="103"/>
      <c r="F340" s="103"/>
      <c r="G340" s="103"/>
      <c r="H340" s="103"/>
      <c r="I340" s="103"/>
    </row>
    <row r="341" spans="1:9" s="100" customFormat="1" ht="15">
      <c r="A341" s="103"/>
      <c r="C341" s="108"/>
      <c r="D341" s="103"/>
      <c r="E341" s="103"/>
      <c r="F341" s="103"/>
      <c r="G341" s="103"/>
      <c r="H341" s="103"/>
      <c r="I341" s="103"/>
    </row>
    <row r="342" spans="1:9" s="100" customFormat="1" ht="15">
      <c r="A342" s="103"/>
      <c r="C342" s="108"/>
      <c r="D342" s="103"/>
      <c r="E342" s="103"/>
      <c r="F342" s="103"/>
      <c r="G342" s="103"/>
      <c r="H342" s="103"/>
      <c r="I342" s="103"/>
    </row>
    <row r="343" spans="1:9" s="100" customFormat="1" ht="15">
      <c r="A343" s="103"/>
      <c r="C343" s="108"/>
      <c r="D343" s="103"/>
      <c r="E343" s="103"/>
      <c r="F343" s="103"/>
      <c r="G343" s="103"/>
      <c r="H343" s="103"/>
      <c r="I343" s="103"/>
    </row>
    <row r="344" spans="1:9" s="100" customFormat="1" ht="15">
      <c r="A344" s="103"/>
      <c r="C344" s="108"/>
      <c r="D344" s="103"/>
      <c r="E344" s="103"/>
      <c r="F344" s="103"/>
      <c r="G344" s="103"/>
      <c r="H344" s="103"/>
      <c r="I344" s="103"/>
    </row>
    <row r="345" spans="1:9" s="100" customFormat="1" ht="15">
      <c r="A345" s="103"/>
      <c r="C345" s="108"/>
      <c r="D345" s="103"/>
      <c r="E345" s="103"/>
      <c r="F345" s="103"/>
      <c r="G345" s="103"/>
      <c r="H345" s="103"/>
      <c r="I345" s="103"/>
    </row>
    <row r="346" spans="1:9" s="100" customFormat="1" ht="15">
      <c r="A346" s="103"/>
      <c r="C346" s="108"/>
      <c r="D346" s="103"/>
      <c r="E346" s="103"/>
      <c r="F346" s="103"/>
      <c r="G346" s="103"/>
      <c r="H346" s="103"/>
      <c r="I346" s="103"/>
    </row>
    <row r="347" spans="1:9" s="100" customFormat="1" ht="15">
      <c r="A347" s="103"/>
      <c r="C347" s="108"/>
      <c r="D347" s="103"/>
      <c r="E347" s="103"/>
      <c r="F347" s="103"/>
      <c r="G347" s="103"/>
      <c r="H347" s="103"/>
      <c r="I347" s="103"/>
    </row>
    <row r="348" spans="1:9" s="100" customFormat="1" ht="15">
      <c r="A348" s="103"/>
      <c r="C348" s="108"/>
      <c r="D348" s="103"/>
      <c r="E348" s="103"/>
      <c r="F348" s="103"/>
      <c r="G348" s="103"/>
      <c r="H348" s="103"/>
      <c r="I348" s="103"/>
    </row>
    <row r="349" spans="1:9" s="100" customFormat="1" ht="15">
      <c r="A349" s="103"/>
      <c r="C349" s="108"/>
      <c r="D349" s="103"/>
      <c r="E349" s="103"/>
      <c r="F349" s="103"/>
      <c r="G349" s="103"/>
      <c r="H349" s="103"/>
      <c r="I349" s="103"/>
    </row>
    <row r="350" spans="1:9" s="100" customFormat="1" ht="15">
      <c r="A350" s="103"/>
      <c r="C350" s="108"/>
      <c r="D350" s="103"/>
      <c r="E350" s="103"/>
      <c r="F350" s="103"/>
      <c r="G350" s="103"/>
      <c r="H350" s="103"/>
      <c r="I350" s="103"/>
    </row>
    <row r="351" spans="1:9" s="100" customFormat="1" ht="15">
      <c r="A351" s="103"/>
      <c r="C351" s="108"/>
      <c r="D351" s="103"/>
      <c r="E351" s="103"/>
      <c r="F351" s="103"/>
      <c r="G351" s="103"/>
      <c r="H351" s="103"/>
      <c r="I351" s="103"/>
    </row>
    <row r="352" spans="1:9" s="100" customFormat="1" ht="15">
      <c r="A352" s="103"/>
      <c r="C352" s="108"/>
      <c r="D352" s="103"/>
      <c r="E352" s="103"/>
      <c r="F352" s="103"/>
      <c r="G352" s="103"/>
      <c r="H352" s="103"/>
      <c r="I352" s="103"/>
    </row>
    <row r="353" spans="1:9" s="100" customFormat="1" ht="15">
      <c r="A353" s="103"/>
      <c r="C353" s="108"/>
      <c r="D353" s="103"/>
      <c r="E353" s="103"/>
      <c r="F353" s="103"/>
      <c r="G353" s="103"/>
      <c r="H353" s="103"/>
      <c r="I353" s="103"/>
    </row>
    <row r="354" spans="1:9" s="100" customFormat="1" ht="15">
      <c r="A354" s="103"/>
      <c r="C354" s="108"/>
      <c r="D354" s="103"/>
      <c r="E354" s="103"/>
      <c r="F354" s="103"/>
      <c r="G354" s="103"/>
      <c r="H354" s="103"/>
      <c r="I354" s="103"/>
    </row>
    <row r="355" spans="1:9" s="100" customFormat="1" ht="15">
      <c r="A355" s="103"/>
      <c r="C355" s="108"/>
      <c r="D355" s="103"/>
      <c r="E355" s="103"/>
      <c r="F355" s="103"/>
      <c r="G355" s="103"/>
      <c r="H355" s="103"/>
      <c r="I355" s="103"/>
    </row>
    <row r="356" spans="1:9" s="100" customFormat="1" ht="15">
      <c r="A356" s="103"/>
      <c r="C356" s="108"/>
      <c r="D356" s="103"/>
      <c r="E356" s="103"/>
      <c r="F356" s="103"/>
      <c r="G356" s="103"/>
      <c r="H356" s="103"/>
      <c r="I356" s="103"/>
    </row>
    <row r="357" spans="1:9" s="100" customFormat="1" ht="15">
      <c r="A357" s="103"/>
      <c r="C357" s="108"/>
      <c r="D357" s="103"/>
      <c r="E357" s="103"/>
      <c r="F357" s="103"/>
      <c r="G357" s="103"/>
      <c r="H357" s="103"/>
      <c r="I357" s="103"/>
    </row>
    <row r="358" spans="1:9" s="100" customFormat="1" ht="15">
      <c r="A358" s="103"/>
      <c r="C358" s="108"/>
      <c r="D358" s="103"/>
      <c r="E358" s="103"/>
      <c r="F358" s="103"/>
      <c r="G358" s="103"/>
      <c r="H358" s="103"/>
      <c r="I358" s="103"/>
    </row>
    <row r="359" spans="1:9" s="100" customFormat="1" ht="15">
      <c r="A359" s="103"/>
      <c r="C359" s="108"/>
      <c r="D359" s="103"/>
      <c r="E359" s="103"/>
      <c r="F359" s="103"/>
      <c r="G359" s="103"/>
      <c r="H359" s="103"/>
      <c r="I359" s="103"/>
    </row>
    <row r="360" spans="1:9" s="100" customFormat="1" ht="15">
      <c r="A360" s="103"/>
      <c r="C360" s="108"/>
      <c r="D360" s="103"/>
      <c r="E360" s="103"/>
      <c r="F360" s="103"/>
      <c r="G360" s="103"/>
      <c r="H360" s="103"/>
      <c r="I360" s="103"/>
    </row>
    <row r="361" spans="1:9" s="100" customFormat="1" ht="15">
      <c r="A361" s="103"/>
      <c r="C361" s="108"/>
      <c r="D361" s="103"/>
      <c r="E361" s="103"/>
      <c r="F361" s="103"/>
      <c r="G361" s="103"/>
      <c r="H361" s="103"/>
      <c r="I361" s="103"/>
    </row>
    <row r="362" spans="1:9" s="100" customFormat="1" ht="15">
      <c r="A362" s="103"/>
      <c r="C362" s="108"/>
      <c r="D362" s="103"/>
      <c r="E362" s="103"/>
      <c r="F362" s="103"/>
      <c r="G362" s="103"/>
      <c r="H362" s="103"/>
      <c r="I362" s="103"/>
    </row>
    <row r="363" spans="1:9" s="100" customFormat="1" ht="15">
      <c r="A363" s="103"/>
      <c r="C363" s="108"/>
      <c r="D363" s="103"/>
      <c r="E363" s="103"/>
      <c r="F363" s="103"/>
      <c r="G363" s="103"/>
      <c r="H363" s="103"/>
      <c r="I363" s="103"/>
    </row>
    <row r="364" spans="1:9" s="100" customFormat="1" ht="15">
      <c r="A364" s="103"/>
      <c r="C364" s="108"/>
      <c r="D364" s="103"/>
      <c r="E364" s="103"/>
      <c r="F364" s="103"/>
      <c r="G364" s="103"/>
      <c r="H364" s="103"/>
      <c r="I364" s="103"/>
    </row>
    <row r="365" spans="1:9" s="100" customFormat="1" ht="15">
      <c r="A365" s="103"/>
      <c r="C365" s="108"/>
      <c r="D365" s="103"/>
      <c r="E365" s="103"/>
      <c r="F365" s="103"/>
      <c r="G365" s="103"/>
      <c r="H365" s="103"/>
      <c r="I365" s="103"/>
    </row>
    <row r="366" spans="1:9" s="100" customFormat="1" ht="15">
      <c r="A366" s="103"/>
      <c r="C366" s="108"/>
      <c r="D366" s="103"/>
      <c r="E366" s="103"/>
      <c r="F366" s="103"/>
      <c r="G366" s="103"/>
      <c r="H366" s="103"/>
      <c r="I366" s="103"/>
    </row>
    <row r="367" spans="1:9" s="100" customFormat="1" ht="15">
      <c r="A367" s="103"/>
      <c r="C367" s="108"/>
      <c r="D367" s="103"/>
      <c r="E367" s="103"/>
      <c r="F367" s="103"/>
      <c r="G367" s="103"/>
      <c r="H367" s="103"/>
      <c r="I367" s="103"/>
    </row>
    <row r="368" spans="1:9" s="100" customFormat="1" ht="15">
      <c r="A368" s="103"/>
      <c r="C368" s="108"/>
      <c r="D368" s="103"/>
      <c r="E368" s="103"/>
      <c r="F368" s="103"/>
      <c r="G368" s="103"/>
      <c r="H368" s="103"/>
      <c r="I368" s="103"/>
    </row>
    <row r="369" spans="1:9" s="100" customFormat="1" ht="15">
      <c r="A369" s="103"/>
      <c r="C369" s="108"/>
      <c r="D369" s="103"/>
      <c r="E369" s="103"/>
      <c r="F369" s="103"/>
      <c r="G369" s="103"/>
      <c r="H369" s="103"/>
      <c r="I369" s="103"/>
    </row>
    <row r="370" spans="1:9" s="100" customFormat="1" ht="15">
      <c r="A370" s="103"/>
      <c r="C370" s="108"/>
      <c r="D370" s="103"/>
      <c r="E370" s="103"/>
      <c r="F370" s="103"/>
      <c r="G370" s="103"/>
      <c r="H370" s="103"/>
      <c r="I370" s="103"/>
    </row>
    <row r="371" spans="1:9" s="100" customFormat="1" ht="15">
      <c r="A371" s="103"/>
      <c r="C371" s="108"/>
      <c r="D371" s="103"/>
      <c r="E371" s="103"/>
      <c r="F371" s="103"/>
      <c r="G371" s="103"/>
      <c r="H371" s="103"/>
      <c r="I371" s="103"/>
    </row>
    <row r="372" spans="1:9" s="100" customFormat="1" ht="15">
      <c r="A372" s="103"/>
      <c r="C372" s="108"/>
      <c r="D372" s="103"/>
      <c r="E372" s="103"/>
      <c r="F372" s="103"/>
      <c r="G372" s="103"/>
      <c r="H372" s="103"/>
      <c r="I372" s="103"/>
    </row>
    <row r="373" spans="1:9" s="100" customFormat="1" ht="15">
      <c r="A373" s="103"/>
      <c r="C373" s="108"/>
      <c r="D373" s="103"/>
      <c r="E373" s="103"/>
      <c r="F373" s="103"/>
      <c r="G373" s="103"/>
      <c r="H373" s="103"/>
      <c r="I373" s="103"/>
    </row>
    <row r="374" spans="1:9" s="100" customFormat="1" ht="15">
      <c r="A374" s="103"/>
      <c r="C374" s="108"/>
      <c r="D374" s="103"/>
      <c r="E374" s="103"/>
      <c r="F374" s="103"/>
      <c r="G374" s="103"/>
      <c r="H374" s="103"/>
      <c r="I374" s="103"/>
    </row>
    <row r="375" spans="1:9" s="100" customFormat="1" ht="15">
      <c r="A375" s="103"/>
      <c r="C375" s="108"/>
      <c r="D375" s="103"/>
      <c r="E375" s="103"/>
      <c r="F375" s="103"/>
      <c r="G375" s="103"/>
      <c r="H375" s="103"/>
      <c r="I375" s="103"/>
    </row>
    <row r="376" spans="1:9" s="100" customFormat="1" ht="15">
      <c r="A376" s="103"/>
      <c r="C376" s="108"/>
      <c r="D376" s="103"/>
      <c r="E376" s="103"/>
      <c r="F376" s="103"/>
      <c r="G376" s="103"/>
      <c r="H376" s="103"/>
      <c r="I376" s="103"/>
    </row>
    <row r="377" spans="1:9" s="100" customFormat="1" ht="15">
      <c r="A377" s="103"/>
      <c r="C377" s="108"/>
      <c r="D377" s="103"/>
      <c r="E377" s="103"/>
      <c r="F377" s="103"/>
      <c r="G377" s="103"/>
      <c r="H377" s="103"/>
      <c r="I377" s="103"/>
    </row>
    <row r="378" spans="1:9" s="100" customFormat="1" ht="15">
      <c r="A378" s="103"/>
      <c r="C378" s="108"/>
      <c r="D378" s="103"/>
      <c r="E378" s="103"/>
      <c r="F378" s="103"/>
      <c r="G378" s="103"/>
      <c r="H378" s="103"/>
      <c r="I378" s="103"/>
    </row>
    <row r="379" spans="1:9" s="100" customFormat="1" ht="15">
      <c r="A379" s="103"/>
      <c r="C379" s="108"/>
      <c r="D379" s="103"/>
      <c r="E379" s="103"/>
      <c r="F379" s="103"/>
      <c r="G379" s="103"/>
      <c r="H379" s="103"/>
      <c r="I379" s="103"/>
    </row>
    <row r="380" spans="1:9" s="100" customFormat="1" ht="15">
      <c r="A380" s="103"/>
      <c r="C380" s="108"/>
      <c r="D380" s="103"/>
      <c r="E380" s="103"/>
      <c r="F380" s="103"/>
      <c r="G380" s="103"/>
      <c r="H380" s="103"/>
      <c r="I380" s="103"/>
    </row>
    <row r="381" spans="1:9" s="100" customFormat="1" ht="15">
      <c r="A381" s="103"/>
      <c r="C381" s="108"/>
      <c r="D381" s="103"/>
      <c r="E381" s="103"/>
      <c r="F381" s="103"/>
      <c r="G381" s="103"/>
      <c r="H381" s="103"/>
      <c r="I381" s="103"/>
    </row>
    <row r="382" spans="1:9" s="100" customFormat="1" ht="15">
      <c r="A382" s="103"/>
      <c r="C382" s="108"/>
      <c r="D382" s="103"/>
      <c r="E382" s="103"/>
      <c r="F382" s="103"/>
      <c r="G382" s="103"/>
      <c r="H382" s="103"/>
      <c r="I382" s="103"/>
    </row>
    <row r="383" spans="1:9" s="100" customFormat="1" ht="15">
      <c r="A383" s="103"/>
      <c r="C383" s="108"/>
      <c r="D383" s="103"/>
      <c r="E383" s="103"/>
      <c r="F383" s="103"/>
      <c r="G383" s="103"/>
      <c r="H383" s="103"/>
      <c r="I383" s="103"/>
    </row>
    <row r="384" spans="1:9" s="100" customFormat="1" ht="15">
      <c r="A384" s="103"/>
      <c r="C384" s="108"/>
      <c r="D384" s="103"/>
      <c r="E384" s="103"/>
      <c r="F384" s="103"/>
      <c r="G384" s="103"/>
      <c r="H384" s="103"/>
      <c r="I384" s="103"/>
    </row>
    <row r="385" spans="1:9" s="100" customFormat="1" ht="15">
      <c r="A385" s="103"/>
      <c r="C385" s="108"/>
      <c r="D385" s="103"/>
      <c r="E385" s="103"/>
      <c r="F385" s="103"/>
      <c r="G385" s="103"/>
      <c r="H385" s="103"/>
      <c r="I385" s="103"/>
    </row>
    <row r="386" spans="1:9" s="100" customFormat="1" ht="15">
      <c r="A386" s="103"/>
      <c r="C386" s="108"/>
      <c r="D386" s="103"/>
      <c r="E386" s="103"/>
      <c r="F386" s="103"/>
      <c r="G386" s="103"/>
      <c r="H386" s="103"/>
      <c r="I386" s="103"/>
    </row>
    <row r="387" spans="1:9" s="100" customFormat="1" ht="15">
      <c r="A387" s="103"/>
      <c r="C387" s="108"/>
      <c r="D387" s="103"/>
      <c r="E387" s="103"/>
      <c r="F387" s="103"/>
      <c r="G387" s="103"/>
      <c r="H387" s="103"/>
      <c r="I387" s="103"/>
    </row>
    <row r="388" spans="1:9" s="100" customFormat="1" ht="15">
      <c r="A388" s="103"/>
      <c r="C388" s="108"/>
      <c r="D388" s="103"/>
      <c r="E388" s="103"/>
      <c r="F388" s="103"/>
      <c r="G388" s="103"/>
      <c r="H388" s="103"/>
      <c r="I388" s="103"/>
    </row>
    <row r="389" spans="1:9" s="100" customFormat="1" ht="15">
      <c r="A389" s="103"/>
      <c r="C389" s="108"/>
      <c r="D389" s="103"/>
      <c r="E389" s="103"/>
      <c r="F389" s="103"/>
      <c r="G389" s="103"/>
      <c r="H389" s="103"/>
      <c r="I389" s="103"/>
    </row>
    <row r="390" spans="1:9" s="100" customFormat="1" ht="15">
      <c r="A390" s="103"/>
      <c r="C390" s="108"/>
      <c r="D390" s="103"/>
      <c r="E390" s="103"/>
      <c r="F390" s="103"/>
      <c r="G390" s="103"/>
      <c r="H390" s="103"/>
      <c r="I390" s="103"/>
    </row>
    <row r="391" spans="1:9" s="100" customFormat="1" ht="15">
      <c r="A391" s="103"/>
      <c r="C391" s="108"/>
      <c r="D391" s="103"/>
      <c r="E391" s="103"/>
      <c r="F391" s="103"/>
      <c r="G391" s="103"/>
      <c r="H391" s="103"/>
      <c r="I391" s="103"/>
    </row>
    <row r="392" spans="1:9" s="100" customFormat="1" ht="15">
      <c r="A392" s="103"/>
      <c r="C392" s="108"/>
      <c r="D392" s="103"/>
      <c r="E392" s="103"/>
      <c r="F392" s="103"/>
      <c r="G392" s="103"/>
      <c r="H392" s="103"/>
      <c r="I392" s="103"/>
    </row>
    <row r="393" spans="1:9" s="100" customFormat="1" ht="15">
      <c r="A393" s="103"/>
      <c r="C393" s="108"/>
      <c r="D393" s="103"/>
      <c r="E393" s="103"/>
      <c r="F393" s="103"/>
      <c r="G393" s="103"/>
      <c r="H393" s="103"/>
      <c r="I393" s="103"/>
    </row>
    <row r="394" spans="1:9" s="100" customFormat="1" ht="15">
      <c r="A394" s="103"/>
      <c r="C394" s="108"/>
      <c r="D394" s="103"/>
      <c r="E394" s="103"/>
      <c r="F394" s="103"/>
      <c r="G394" s="103"/>
      <c r="H394" s="103"/>
      <c r="I394" s="103"/>
    </row>
    <row r="395" spans="1:9" s="100" customFormat="1" ht="15">
      <c r="A395" s="103"/>
      <c r="C395" s="108"/>
      <c r="D395" s="103"/>
      <c r="E395" s="103"/>
      <c r="F395" s="103"/>
      <c r="G395" s="103"/>
      <c r="H395" s="103"/>
      <c r="I395" s="103"/>
    </row>
    <row r="396" spans="1:9" s="100" customFormat="1" ht="15">
      <c r="A396" s="103"/>
      <c r="C396" s="108"/>
      <c r="D396" s="103"/>
      <c r="E396" s="103"/>
      <c r="F396" s="103"/>
      <c r="G396" s="103"/>
      <c r="H396" s="103"/>
      <c r="I396" s="103"/>
    </row>
    <row r="397" spans="1:9" s="100" customFormat="1" ht="15">
      <c r="A397" s="103"/>
      <c r="C397" s="108"/>
      <c r="D397" s="103"/>
      <c r="E397" s="103"/>
      <c r="F397" s="103"/>
      <c r="G397" s="103"/>
      <c r="H397" s="103"/>
      <c r="I397" s="103"/>
    </row>
    <row r="398" spans="1:9" s="100" customFormat="1" ht="15">
      <c r="A398" s="103"/>
      <c r="C398" s="108"/>
      <c r="D398" s="103"/>
      <c r="E398" s="103"/>
      <c r="F398" s="103"/>
      <c r="G398" s="103"/>
      <c r="H398" s="103"/>
      <c r="I398" s="103"/>
    </row>
    <row r="399" spans="1:9" s="100" customFormat="1" ht="15">
      <c r="A399" s="103"/>
      <c r="C399" s="108"/>
      <c r="D399" s="103"/>
      <c r="E399" s="103"/>
      <c r="F399" s="103"/>
      <c r="G399" s="103"/>
      <c r="H399" s="103"/>
      <c r="I399" s="103"/>
    </row>
    <row r="400" spans="1:9" s="100" customFormat="1" ht="15">
      <c r="A400" s="103"/>
      <c r="C400" s="108"/>
      <c r="D400" s="103"/>
      <c r="E400" s="103"/>
      <c r="F400" s="103"/>
      <c r="G400" s="103"/>
      <c r="H400" s="103"/>
      <c r="I400" s="103"/>
    </row>
    <row r="401" spans="1:9" s="100" customFormat="1" ht="15">
      <c r="A401" s="103"/>
      <c r="C401" s="108"/>
      <c r="D401" s="103"/>
      <c r="E401" s="103"/>
      <c r="F401" s="103"/>
      <c r="G401" s="103"/>
      <c r="H401" s="103"/>
      <c r="I401" s="103"/>
    </row>
    <row r="402" spans="1:9" s="100" customFormat="1" ht="15">
      <c r="A402" s="103"/>
      <c r="C402" s="108"/>
      <c r="D402" s="103"/>
      <c r="E402" s="103"/>
      <c r="F402" s="103"/>
      <c r="G402" s="103"/>
      <c r="H402" s="103"/>
      <c r="I402" s="103"/>
    </row>
    <row r="403" spans="1:9" s="100" customFormat="1" ht="15">
      <c r="A403" s="103"/>
      <c r="C403" s="108"/>
      <c r="D403" s="103"/>
      <c r="E403" s="103"/>
      <c r="F403" s="103"/>
      <c r="G403" s="103"/>
      <c r="H403" s="103"/>
      <c r="I403" s="103"/>
    </row>
    <row r="404" spans="1:9" s="100" customFormat="1" ht="15">
      <c r="A404" s="103"/>
      <c r="C404" s="108"/>
      <c r="D404" s="103"/>
      <c r="E404" s="103"/>
      <c r="F404" s="103"/>
      <c r="G404" s="103"/>
      <c r="H404" s="103"/>
      <c r="I404" s="103"/>
    </row>
    <row r="405" spans="1:9" s="100" customFormat="1" ht="15">
      <c r="A405" s="103"/>
      <c r="C405" s="108"/>
      <c r="D405" s="103"/>
      <c r="E405" s="103"/>
      <c r="F405" s="103"/>
      <c r="G405" s="103"/>
      <c r="H405" s="103"/>
      <c r="I405" s="103"/>
    </row>
    <row r="406" spans="1:9" s="100" customFormat="1" ht="15">
      <c r="A406" s="103"/>
      <c r="C406" s="108"/>
      <c r="D406" s="103"/>
      <c r="E406" s="103"/>
      <c r="F406" s="103"/>
      <c r="G406" s="103"/>
      <c r="H406" s="103"/>
      <c r="I406" s="103"/>
    </row>
    <row r="407" spans="1:9" s="100" customFormat="1" ht="15">
      <c r="A407" s="103"/>
      <c r="C407" s="108"/>
      <c r="D407" s="103"/>
      <c r="E407" s="103"/>
      <c r="F407" s="103"/>
      <c r="G407" s="103"/>
      <c r="H407" s="103"/>
      <c r="I407" s="103"/>
    </row>
    <row r="408" spans="1:9" s="100" customFormat="1" ht="15">
      <c r="A408" s="103"/>
      <c r="C408" s="108"/>
      <c r="D408" s="103"/>
      <c r="E408" s="103"/>
      <c r="F408" s="103"/>
      <c r="G408" s="103"/>
      <c r="H408" s="103"/>
      <c r="I408" s="103"/>
    </row>
    <row r="409" spans="1:9" s="100" customFormat="1" ht="15">
      <c r="A409" s="103"/>
      <c r="C409" s="108"/>
      <c r="D409" s="103"/>
      <c r="E409" s="103"/>
      <c r="F409" s="103"/>
      <c r="G409" s="103"/>
      <c r="H409" s="103"/>
      <c r="I409" s="103"/>
    </row>
    <row r="410" spans="1:9" s="100" customFormat="1" ht="15">
      <c r="A410" s="103"/>
      <c r="C410" s="108"/>
      <c r="D410" s="103"/>
      <c r="E410" s="103"/>
      <c r="F410" s="103"/>
      <c r="G410" s="103"/>
      <c r="H410" s="103"/>
      <c r="I410" s="103"/>
    </row>
    <row r="411" spans="1:9" s="100" customFormat="1" ht="15">
      <c r="A411" s="103"/>
      <c r="C411" s="108"/>
      <c r="D411" s="103"/>
      <c r="E411" s="103"/>
      <c r="F411" s="103"/>
      <c r="G411" s="103"/>
      <c r="H411" s="103"/>
      <c r="I411" s="103"/>
    </row>
    <row r="412" spans="1:9" s="100" customFormat="1" ht="15">
      <c r="A412" s="103"/>
      <c r="C412" s="108"/>
      <c r="D412" s="103"/>
      <c r="E412" s="103"/>
      <c r="F412" s="103"/>
      <c r="G412" s="103"/>
      <c r="H412" s="103"/>
      <c r="I412" s="103"/>
    </row>
    <row r="413" spans="1:9" s="100" customFormat="1" ht="15">
      <c r="A413" s="103"/>
      <c r="C413" s="108"/>
      <c r="D413" s="103"/>
      <c r="E413" s="103"/>
      <c r="F413" s="103"/>
      <c r="G413" s="103"/>
      <c r="H413" s="103"/>
      <c r="I413" s="103"/>
    </row>
    <row r="414" spans="1:9" s="100" customFormat="1" ht="15">
      <c r="A414" s="103"/>
      <c r="C414" s="108"/>
      <c r="D414" s="103"/>
      <c r="E414" s="103"/>
      <c r="F414" s="103"/>
      <c r="G414" s="103"/>
      <c r="H414" s="103"/>
      <c r="I414" s="103"/>
    </row>
    <row r="415" spans="1:9" s="100" customFormat="1" ht="15">
      <c r="A415" s="103"/>
      <c r="C415" s="108"/>
      <c r="D415" s="103"/>
      <c r="E415" s="103"/>
      <c r="F415" s="103"/>
      <c r="G415" s="103"/>
      <c r="H415" s="103"/>
      <c r="I415" s="103"/>
    </row>
    <row r="416" spans="1:9" s="100" customFormat="1" ht="15">
      <c r="A416" s="103"/>
      <c r="C416" s="108"/>
      <c r="D416" s="103"/>
      <c r="E416" s="103"/>
      <c r="F416" s="103"/>
      <c r="G416" s="103"/>
      <c r="H416" s="103"/>
      <c r="I416" s="103"/>
    </row>
    <row r="417" spans="1:9" s="100" customFormat="1" ht="15">
      <c r="A417" s="103"/>
      <c r="C417" s="108"/>
      <c r="D417" s="103"/>
      <c r="E417" s="103"/>
      <c r="F417" s="103"/>
      <c r="G417" s="103"/>
      <c r="H417" s="103"/>
      <c r="I417" s="103"/>
    </row>
    <row r="418" spans="1:9" s="100" customFormat="1" ht="15">
      <c r="A418" s="103"/>
      <c r="C418" s="108"/>
      <c r="D418" s="103"/>
      <c r="E418" s="103"/>
      <c r="F418" s="103"/>
      <c r="G418" s="103"/>
      <c r="H418" s="103"/>
      <c r="I418" s="103"/>
    </row>
    <row r="419" spans="1:9" s="100" customFormat="1" ht="15">
      <c r="A419" s="103"/>
      <c r="C419" s="108"/>
      <c r="D419" s="103"/>
      <c r="E419" s="103"/>
      <c r="F419" s="103"/>
      <c r="G419" s="103"/>
      <c r="H419" s="103"/>
      <c r="I419" s="103"/>
    </row>
    <row r="420" spans="1:9" s="100" customFormat="1" ht="15">
      <c r="A420" s="103"/>
      <c r="C420" s="108"/>
      <c r="D420" s="103"/>
      <c r="E420" s="103"/>
      <c r="F420" s="103"/>
      <c r="G420" s="103"/>
      <c r="H420" s="103"/>
      <c r="I420" s="103"/>
    </row>
    <row r="421" spans="1:9" s="100" customFormat="1" ht="15">
      <c r="A421" s="103"/>
      <c r="C421" s="108"/>
      <c r="D421" s="103"/>
      <c r="E421" s="103"/>
      <c r="F421" s="103"/>
      <c r="G421" s="103"/>
      <c r="H421" s="103"/>
      <c r="I421" s="103"/>
    </row>
    <row r="422" spans="1:9" s="100" customFormat="1" ht="15">
      <c r="A422" s="103"/>
      <c r="C422" s="108"/>
      <c r="D422" s="103"/>
      <c r="E422" s="103"/>
      <c r="F422" s="103"/>
      <c r="G422" s="103"/>
      <c r="H422" s="103"/>
      <c r="I422" s="103"/>
    </row>
    <row r="423" spans="1:9" s="100" customFormat="1" ht="15">
      <c r="A423" s="103"/>
      <c r="C423" s="108"/>
      <c r="D423" s="103"/>
      <c r="E423" s="103"/>
      <c r="F423" s="103"/>
      <c r="G423" s="103"/>
      <c r="H423" s="103"/>
      <c r="I423" s="103"/>
    </row>
    <row r="424" spans="1:9" s="100" customFormat="1" ht="15">
      <c r="A424" s="103"/>
      <c r="C424" s="108"/>
      <c r="D424" s="103"/>
      <c r="E424" s="103"/>
      <c r="F424" s="103"/>
      <c r="G424" s="103"/>
      <c r="H424" s="103"/>
      <c r="I424" s="103"/>
    </row>
    <row r="425" spans="1:9" s="100" customFormat="1" ht="15">
      <c r="A425" s="103"/>
      <c r="C425" s="108"/>
      <c r="D425" s="103"/>
      <c r="E425" s="103"/>
      <c r="F425" s="103"/>
      <c r="G425" s="103"/>
      <c r="H425" s="103"/>
      <c r="I425" s="103"/>
    </row>
    <row r="426" spans="1:9" s="100" customFormat="1" ht="15">
      <c r="A426" s="103"/>
      <c r="C426" s="108"/>
      <c r="D426" s="103"/>
      <c r="E426" s="103"/>
      <c r="F426" s="103"/>
      <c r="G426" s="103"/>
      <c r="H426" s="103"/>
      <c r="I426" s="103"/>
    </row>
    <row r="427" spans="1:9" s="100" customFormat="1" ht="15">
      <c r="A427" s="103"/>
      <c r="C427" s="108"/>
      <c r="D427" s="103"/>
      <c r="E427" s="103"/>
      <c r="F427" s="103"/>
      <c r="G427" s="103"/>
      <c r="H427" s="103"/>
      <c r="I427" s="103"/>
    </row>
    <row r="428" spans="1:9" s="100" customFormat="1" ht="15">
      <c r="A428" s="103"/>
      <c r="C428" s="108"/>
      <c r="D428" s="103"/>
      <c r="E428" s="103"/>
      <c r="F428" s="103"/>
      <c r="G428" s="103"/>
      <c r="H428" s="103"/>
      <c r="I428" s="103"/>
    </row>
    <row r="429" spans="1:9" s="100" customFormat="1" ht="15">
      <c r="A429" s="103"/>
      <c r="C429" s="108"/>
      <c r="D429" s="103"/>
      <c r="E429" s="103"/>
      <c r="F429" s="103"/>
      <c r="G429" s="103"/>
      <c r="H429" s="103"/>
      <c r="I429" s="103"/>
    </row>
    <row r="430" spans="1:9" s="100" customFormat="1" ht="15">
      <c r="A430" s="103"/>
      <c r="C430" s="108"/>
      <c r="D430" s="103"/>
      <c r="E430" s="103"/>
      <c r="F430" s="103"/>
      <c r="G430" s="103"/>
      <c r="H430" s="103"/>
      <c r="I430" s="103"/>
    </row>
    <row r="431" spans="1:9" s="100" customFormat="1" ht="15">
      <c r="A431" s="103"/>
      <c r="C431" s="108"/>
      <c r="D431" s="103"/>
      <c r="E431" s="103"/>
      <c r="F431" s="103"/>
      <c r="G431" s="103"/>
      <c r="H431" s="103"/>
      <c r="I431" s="103"/>
    </row>
    <row r="432" spans="1:9" s="100" customFormat="1" ht="15">
      <c r="A432" s="103"/>
      <c r="C432" s="108"/>
      <c r="D432" s="103"/>
      <c r="E432" s="103"/>
      <c r="F432" s="103"/>
      <c r="G432" s="103"/>
      <c r="H432" s="103"/>
      <c r="I432" s="103"/>
    </row>
    <row r="433" spans="1:9" s="100" customFormat="1" ht="15">
      <c r="A433" s="103"/>
      <c r="C433" s="108"/>
      <c r="D433" s="103"/>
      <c r="E433" s="103"/>
      <c r="F433" s="103"/>
      <c r="G433" s="103"/>
      <c r="H433" s="103"/>
      <c r="I433" s="103"/>
    </row>
    <row r="434" spans="1:9" s="100" customFormat="1" ht="15">
      <c r="A434" s="103"/>
      <c r="C434" s="108"/>
      <c r="D434" s="103"/>
      <c r="E434" s="103"/>
      <c r="F434" s="103"/>
      <c r="G434" s="103"/>
      <c r="H434" s="103"/>
      <c r="I434" s="103"/>
    </row>
    <row r="435" spans="1:9" s="100" customFormat="1" ht="15">
      <c r="A435" s="103"/>
      <c r="C435" s="108"/>
      <c r="D435" s="103"/>
      <c r="E435" s="103"/>
      <c r="F435" s="103"/>
      <c r="G435" s="103"/>
      <c r="H435" s="103"/>
      <c r="I435" s="103"/>
    </row>
    <row r="436" spans="1:9" s="100" customFormat="1" ht="15">
      <c r="A436" s="103"/>
      <c r="C436" s="108"/>
      <c r="D436" s="103"/>
      <c r="E436" s="103"/>
      <c r="F436" s="103"/>
      <c r="G436" s="103"/>
      <c r="H436" s="103"/>
      <c r="I436" s="103"/>
    </row>
    <row r="437" spans="1:9" s="100" customFormat="1" ht="15">
      <c r="A437" s="103"/>
      <c r="C437" s="108"/>
      <c r="D437" s="103"/>
      <c r="E437" s="103"/>
      <c r="F437" s="103"/>
      <c r="G437" s="103"/>
      <c r="H437" s="103"/>
      <c r="I437" s="103"/>
    </row>
    <row r="438" spans="1:9" s="100" customFormat="1" ht="15">
      <c r="A438" s="103"/>
      <c r="C438" s="108"/>
      <c r="D438" s="103"/>
      <c r="E438" s="103"/>
      <c r="F438" s="103"/>
      <c r="G438" s="103"/>
      <c r="H438" s="103"/>
      <c r="I438" s="103"/>
    </row>
    <row r="439" spans="1:9" s="100" customFormat="1" ht="15">
      <c r="A439" s="103"/>
      <c r="C439" s="108"/>
      <c r="D439" s="103"/>
      <c r="E439" s="103"/>
      <c r="F439" s="103"/>
      <c r="G439" s="103"/>
      <c r="H439" s="103"/>
      <c r="I439" s="103"/>
    </row>
    <row r="440" spans="1:9" s="100" customFormat="1" ht="15">
      <c r="A440" s="103"/>
      <c r="C440" s="108"/>
      <c r="D440" s="103"/>
      <c r="E440" s="103"/>
      <c r="F440" s="103"/>
      <c r="G440" s="103"/>
      <c r="H440" s="103"/>
      <c r="I440" s="103"/>
    </row>
    <row r="441" ht="15">
      <c r="A441" s="84"/>
    </row>
    <row r="442" ht="15">
      <c r="A442" s="84"/>
    </row>
    <row r="443" ht="15">
      <c r="A443" s="84"/>
    </row>
    <row r="444" ht="15">
      <c r="A444" s="84"/>
    </row>
    <row r="445" ht="15">
      <c r="A445" s="84"/>
    </row>
    <row r="446" ht="15">
      <c r="A446" s="84"/>
    </row>
    <row r="447" ht="15">
      <c r="A447" s="84"/>
    </row>
    <row r="448" ht="15">
      <c r="A448" s="84"/>
    </row>
    <row r="449" ht="15">
      <c r="A449" s="84"/>
    </row>
    <row r="450" ht="15">
      <c r="A450" s="84"/>
    </row>
    <row r="451" ht="15">
      <c r="A451" s="84"/>
    </row>
    <row r="452" ht="15">
      <c r="A452" s="84"/>
    </row>
    <row r="453" ht="15">
      <c r="A453" s="84"/>
    </row>
    <row r="454" ht="15">
      <c r="A454" s="84"/>
    </row>
    <row r="455" ht="15">
      <c r="A455" s="84"/>
    </row>
    <row r="456" ht="15">
      <c r="A456" s="84"/>
    </row>
    <row r="457" ht="15">
      <c r="A457" s="84"/>
    </row>
    <row r="458" ht="15">
      <c r="A458" s="84"/>
    </row>
    <row r="459" ht="15">
      <c r="A459" s="84"/>
    </row>
    <row r="460" ht="15">
      <c r="A460" s="84"/>
    </row>
    <row r="461" ht="15">
      <c r="A461" s="84"/>
    </row>
    <row r="462" ht="15">
      <c r="A462" s="84"/>
    </row>
    <row r="463" ht="15">
      <c r="A463" s="84"/>
    </row>
    <row r="464" ht="15">
      <c r="A464" s="84"/>
    </row>
    <row r="465" ht="15">
      <c r="A465" s="84"/>
    </row>
    <row r="466" ht="15">
      <c r="A466" s="84"/>
    </row>
    <row r="467" ht="15">
      <c r="A467" s="84"/>
    </row>
    <row r="468" ht="15">
      <c r="A468" s="84"/>
    </row>
    <row r="469" ht="15">
      <c r="A469" s="84"/>
    </row>
    <row r="470" ht="15">
      <c r="A470" s="84"/>
    </row>
    <row r="471" ht="15">
      <c r="A471" s="84"/>
    </row>
    <row r="472" ht="15">
      <c r="A472" s="84"/>
    </row>
    <row r="473" ht="15">
      <c r="A473" s="84"/>
    </row>
    <row r="474" ht="15">
      <c r="A474" s="84"/>
    </row>
    <row r="475" ht="15">
      <c r="A475" s="84"/>
    </row>
    <row r="476" ht="15">
      <c r="A476" s="84"/>
    </row>
    <row r="477" ht="15">
      <c r="A477" s="84"/>
    </row>
    <row r="478" ht="15">
      <c r="A478" s="84"/>
    </row>
    <row r="479" ht="15">
      <c r="A479" s="84"/>
    </row>
    <row r="480" ht="15">
      <c r="A480" s="84"/>
    </row>
    <row r="481" ht="15">
      <c r="A481" s="84"/>
    </row>
    <row r="482" ht="15">
      <c r="A482" s="84"/>
    </row>
    <row r="483" ht="15">
      <c r="A483" s="84"/>
    </row>
    <row r="484" ht="15">
      <c r="A484" s="84"/>
    </row>
    <row r="485" ht="15">
      <c r="A485" s="84"/>
    </row>
    <row r="486" ht="15">
      <c r="A486" s="84"/>
    </row>
    <row r="487" ht="15">
      <c r="A487" s="84"/>
    </row>
    <row r="488" ht="15">
      <c r="A488" s="84"/>
    </row>
    <row r="489" ht="15">
      <c r="A489" s="84"/>
    </row>
    <row r="490" ht="15">
      <c r="A490" s="84"/>
    </row>
    <row r="491" ht="15">
      <c r="A491" s="84"/>
    </row>
    <row r="492" ht="15">
      <c r="A492" s="84"/>
    </row>
    <row r="493" ht="15">
      <c r="A493" s="84"/>
    </row>
    <row r="494" ht="15">
      <c r="A494" s="84"/>
    </row>
    <row r="495" ht="15">
      <c r="A495" s="84"/>
    </row>
    <row r="496" ht="15">
      <c r="A496" s="84"/>
    </row>
    <row r="497" ht="15">
      <c r="A497" s="84"/>
    </row>
    <row r="498" ht="15">
      <c r="A498" s="84"/>
    </row>
    <row r="499" ht="15">
      <c r="A499" s="84"/>
    </row>
    <row r="500" ht="15">
      <c r="A500" s="84"/>
    </row>
    <row r="501" ht="15">
      <c r="A501" s="84"/>
    </row>
    <row r="502" ht="15">
      <c r="A502" s="84"/>
    </row>
    <row r="503" ht="15">
      <c r="A503" s="84"/>
    </row>
    <row r="504" ht="15">
      <c r="A504" s="84"/>
    </row>
    <row r="505" ht="15">
      <c r="A505" s="84"/>
    </row>
    <row r="506" ht="15">
      <c r="A506" s="84"/>
    </row>
    <row r="507" ht="15">
      <c r="A507" s="84"/>
    </row>
    <row r="508" ht="15">
      <c r="A508" s="84"/>
    </row>
    <row r="509" ht="15">
      <c r="A509" s="84"/>
    </row>
    <row r="510" ht="15">
      <c r="A510" s="84"/>
    </row>
    <row r="511" ht="15">
      <c r="A511" s="84"/>
    </row>
    <row r="512" ht="15">
      <c r="A512" s="84"/>
    </row>
    <row r="513" ht="15">
      <c r="A513" s="84"/>
    </row>
    <row r="514" ht="15">
      <c r="A514" s="84"/>
    </row>
    <row r="515" ht="15">
      <c r="A515" s="84"/>
    </row>
    <row r="516" ht="15">
      <c r="A516" s="84"/>
    </row>
    <row r="517" ht="15">
      <c r="A517" s="84"/>
    </row>
    <row r="518" ht="15">
      <c r="A518" s="84"/>
    </row>
    <row r="519" ht="15">
      <c r="A519" s="84"/>
    </row>
    <row r="520" ht="15">
      <c r="A520" s="84"/>
    </row>
    <row r="521" ht="15">
      <c r="A521" s="84"/>
    </row>
    <row r="522" ht="15">
      <c r="A522" s="84"/>
    </row>
    <row r="523" ht="15">
      <c r="A523" s="84"/>
    </row>
    <row r="524" ht="15">
      <c r="A524" s="84"/>
    </row>
    <row r="525" ht="15">
      <c r="A525" s="84"/>
    </row>
    <row r="526" ht="15">
      <c r="A526" s="84"/>
    </row>
    <row r="527" ht="15">
      <c r="A527" s="84"/>
    </row>
    <row r="528" ht="15">
      <c r="A528" s="84"/>
    </row>
    <row r="529" ht="15">
      <c r="A529" s="84"/>
    </row>
    <row r="530" ht="15">
      <c r="A530" s="84"/>
    </row>
    <row r="531" ht="15">
      <c r="A531" s="84"/>
    </row>
    <row r="532" ht="15">
      <c r="A532" s="84"/>
    </row>
    <row r="533" ht="15">
      <c r="A533" s="84"/>
    </row>
    <row r="534" ht="15">
      <c r="A534" s="84"/>
    </row>
    <row r="535" ht="15">
      <c r="A535" s="84"/>
    </row>
    <row r="536" ht="15">
      <c r="A536" s="84"/>
    </row>
    <row r="537" ht="15">
      <c r="A537" s="84"/>
    </row>
    <row r="538" ht="15">
      <c r="A538" s="84"/>
    </row>
    <row r="539" ht="15">
      <c r="A539" s="84"/>
    </row>
    <row r="540" ht="15">
      <c r="A540" s="84"/>
    </row>
    <row r="541" ht="15">
      <c r="A541" s="84"/>
    </row>
    <row r="542" ht="15">
      <c r="A542" s="84"/>
    </row>
    <row r="543" ht="15">
      <c r="A543" s="84"/>
    </row>
    <row r="544" ht="15">
      <c r="A544" s="84"/>
    </row>
    <row r="545" ht="15">
      <c r="A545" s="84"/>
    </row>
    <row r="546" ht="15">
      <c r="A546" s="84"/>
    </row>
    <row r="547" ht="15">
      <c r="A547" s="84"/>
    </row>
    <row r="548" ht="15">
      <c r="A548" s="84"/>
    </row>
    <row r="549" ht="15">
      <c r="A549" s="84"/>
    </row>
    <row r="550" ht="15">
      <c r="A550" s="84"/>
    </row>
    <row r="551" ht="15">
      <c r="A551" s="84"/>
    </row>
    <row r="552" ht="15">
      <c r="A552" s="84"/>
    </row>
    <row r="553" ht="15">
      <c r="A553" s="84"/>
    </row>
    <row r="554" ht="15">
      <c r="A554" s="84"/>
    </row>
    <row r="555" ht="15">
      <c r="A555" s="84"/>
    </row>
    <row r="556" ht="15">
      <c r="A556" s="84"/>
    </row>
    <row r="557" ht="15">
      <c r="A557" s="84"/>
    </row>
    <row r="558" ht="15">
      <c r="A558" s="84"/>
    </row>
    <row r="559" ht="15">
      <c r="A559" s="84"/>
    </row>
    <row r="560" ht="15">
      <c r="A560" s="84"/>
    </row>
    <row r="561" ht="15">
      <c r="A561" s="84"/>
    </row>
    <row r="562" ht="15">
      <c r="A562" s="84"/>
    </row>
    <row r="563" ht="15">
      <c r="A563" s="84"/>
    </row>
    <row r="564" ht="15">
      <c r="A564" s="84"/>
    </row>
    <row r="565" ht="15">
      <c r="A565" s="84"/>
    </row>
    <row r="566" ht="15">
      <c r="A566" s="84"/>
    </row>
    <row r="567" ht="15">
      <c r="A567" s="84"/>
    </row>
    <row r="568" ht="15">
      <c r="A568" s="84"/>
    </row>
    <row r="569" ht="15">
      <c r="A569" s="84"/>
    </row>
    <row r="570" ht="15">
      <c r="A570" s="84"/>
    </row>
    <row r="571" ht="15">
      <c r="A571" s="84"/>
    </row>
    <row r="572" ht="15">
      <c r="A572" s="84"/>
    </row>
    <row r="573" ht="15">
      <c r="A573" s="84"/>
    </row>
    <row r="574" ht="15">
      <c r="A574" s="84"/>
    </row>
    <row r="575" ht="15">
      <c r="A575" s="84"/>
    </row>
    <row r="576" ht="15">
      <c r="A576" s="84"/>
    </row>
    <row r="577" ht="15">
      <c r="A577" s="84"/>
    </row>
    <row r="578" ht="15">
      <c r="A578" s="84"/>
    </row>
    <row r="579" ht="15">
      <c r="A579" s="84"/>
    </row>
    <row r="580" ht="15">
      <c r="A580" s="84"/>
    </row>
    <row r="581" ht="15">
      <c r="A581" s="84"/>
    </row>
    <row r="582" ht="15">
      <c r="A582" s="84"/>
    </row>
    <row r="583" ht="15">
      <c r="A583" s="84"/>
    </row>
    <row r="584" ht="15">
      <c r="A584" s="84"/>
    </row>
    <row r="585" ht="15">
      <c r="A585" s="84"/>
    </row>
    <row r="586" ht="15">
      <c r="A586" s="84"/>
    </row>
    <row r="587" ht="15">
      <c r="A587" s="84"/>
    </row>
    <row r="588" ht="15">
      <c r="A588" s="84"/>
    </row>
    <row r="589" ht="15">
      <c r="A589" s="84"/>
    </row>
    <row r="590" ht="15">
      <c r="A590" s="84"/>
    </row>
    <row r="591" ht="15">
      <c r="A591" s="84"/>
    </row>
    <row r="592" ht="15">
      <c r="A592" s="84"/>
    </row>
    <row r="593" ht="15">
      <c r="A593" s="84"/>
    </row>
    <row r="594" ht="15">
      <c r="A594" s="84"/>
    </row>
    <row r="595" ht="15">
      <c r="A595" s="84"/>
    </row>
    <row r="596" ht="15">
      <c r="A596" s="84"/>
    </row>
    <row r="597" ht="15">
      <c r="A597" s="84"/>
    </row>
    <row r="598" ht="15">
      <c r="A598" s="84"/>
    </row>
    <row r="599" ht="15">
      <c r="A599" s="84"/>
    </row>
    <row r="600" ht="15">
      <c r="A600" s="84"/>
    </row>
    <row r="601" ht="15">
      <c r="A601" s="84"/>
    </row>
    <row r="602" ht="15">
      <c r="A602" s="84"/>
    </row>
    <row r="603" ht="15">
      <c r="A603" s="84"/>
    </row>
    <row r="604" ht="15">
      <c r="A604" s="84"/>
    </row>
    <row r="605" ht="15">
      <c r="A605" s="84"/>
    </row>
    <row r="606" ht="15">
      <c r="A606" s="84"/>
    </row>
    <row r="607" ht="15">
      <c r="A607" s="84"/>
    </row>
    <row r="608" ht="15">
      <c r="A608" s="84"/>
    </row>
    <row r="609" ht="15">
      <c r="A609" s="84"/>
    </row>
    <row r="610" ht="15">
      <c r="A610" s="84"/>
    </row>
    <row r="611" ht="15">
      <c r="A611" s="84"/>
    </row>
    <row r="612" ht="15">
      <c r="A612" s="84"/>
    </row>
    <row r="613" ht="15">
      <c r="A613" s="84"/>
    </row>
    <row r="614" ht="15">
      <c r="A614" s="84"/>
    </row>
    <row r="615" ht="15">
      <c r="A615" s="84"/>
    </row>
    <row r="616" ht="15">
      <c r="A616" s="84"/>
    </row>
    <row r="617" ht="15">
      <c r="A617" s="84"/>
    </row>
    <row r="618" ht="15">
      <c r="A618" s="84"/>
    </row>
    <row r="619" ht="15">
      <c r="A619" s="84"/>
    </row>
    <row r="620" ht="15">
      <c r="A620" s="84"/>
    </row>
    <row r="621" ht="15">
      <c r="A621" s="84"/>
    </row>
    <row r="622" ht="15">
      <c r="A622" s="84"/>
    </row>
    <row r="623" ht="15">
      <c r="A623" s="84"/>
    </row>
    <row r="624" ht="15">
      <c r="A624" s="84"/>
    </row>
    <row r="625" ht="15">
      <c r="A625" s="84"/>
    </row>
    <row r="626" ht="15">
      <c r="A626" s="84"/>
    </row>
    <row r="627" ht="15">
      <c r="A627" s="84"/>
    </row>
    <row r="628" ht="15">
      <c r="A628" s="84"/>
    </row>
    <row r="629" ht="15">
      <c r="A629" s="84"/>
    </row>
    <row r="630" ht="15">
      <c r="A630" s="84"/>
    </row>
    <row r="631" ht="15">
      <c r="A631" s="84"/>
    </row>
    <row r="632" ht="15">
      <c r="A632" s="84"/>
    </row>
    <row r="633" ht="15">
      <c r="A633" s="84"/>
    </row>
    <row r="634" ht="15">
      <c r="A634" s="84"/>
    </row>
    <row r="635" ht="15">
      <c r="A635" s="84"/>
    </row>
    <row r="636" ht="15">
      <c r="A636" s="84"/>
    </row>
    <row r="637" ht="15">
      <c r="A637" s="84"/>
    </row>
    <row r="638" ht="15">
      <c r="A638" s="84"/>
    </row>
    <row r="639" ht="15">
      <c r="A639" s="84"/>
    </row>
    <row r="640" ht="15">
      <c r="A640" s="84"/>
    </row>
  </sheetData>
  <sheetProtection/>
  <mergeCells count="10">
    <mergeCell ref="I16:I19"/>
    <mergeCell ref="A1:I1"/>
    <mergeCell ref="A2:I2"/>
    <mergeCell ref="A3:A4"/>
    <mergeCell ref="B3:B4"/>
    <mergeCell ref="D3:E3"/>
    <mergeCell ref="F3:F4"/>
    <mergeCell ref="G3:G4"/>
    <mergeCell ref="H3:H4"/>
    <mergeCell ref="I3:I4"/>
  </mergeCells>
  <printOptions/>
  <pageMargins left="0.17" right="0.16" top="0.18" bottom="0.43" header="0.17" footer="0.5"/>
  <pageSetup horizontalDpi="600" verticalDpi="600" orientation="landscape" paperSize="8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44"/>
  <sheetViews>
    <sheetView zoomScale="75" zoomScaleNormal="75" zoomScalePageLayoutView="0" workbookViewId="0" topLeftCell="B2">
      <pane xSplit="1" ySplit="3" topLeftCell="C30" activePane="bottomRight" state="frozen"/>
      <selection pane="topLeft" activeCell="B2" sqref="B2"/>
      <selection pane="topRight" activeCell="C2" sqref="C2"/>
      <selection pane="bottomLeft" activeCell="B5" sqref="B5"/>
      <selection pane="bottomRight" activeCell="F9" sqref="F9:F13"/>
    </sheetView>
  </sheetViews>
  <sheetFormatPr defaultColWidth="9.140625" defaultRowHeight="12.75"/>
  <cols>
    <col min="1" max="1" width="6.28125" style="82" customWidth="1"/>
    <col min="2" max="2" width="99.57421875" style="82" customWidth="1"/>
    <col min="3" max="3" width="13.140625" style="106" customWidth="1"/>
    <col min="4" max="4" width="15.140625" style="84" customWidth="1"/>
    <col min="5" max="5" width="13.57421875" style="84" customWidth="1"/>
    <col min="6" max="6" width="21.57421875" style="84" customWidth="1"/>
    <col min="7" max="7" width="15.421875" style="84" customWidth="1"/>
    <col min="8" max="8" width="15.28125" style="84" customWidth="1"/>
    <col min="9" max="9" width="32.140625" style="84" customWidth="1"/>
    <col min="10" max="16384" width="9.140625" style="82" customWidth="1"/>
  </cols>
  <sheetData>
    <row r="1" spans="1:9" s="125" customFormat="1" ht="20.25">
      <c r="A1" s="315" t="s">
        <v>104</v>
      </c>
      <c r="B1" s="315"/>
      <c r="C1" s="315"/>
      <c r="D1" s="315"/>
      <c r="E1" s="315"/>
      <c r="F1" s="315"/>
      <c r="G1" s="315"/>
      <c r="H1" s="315"/>
      <c r="I1" s="315"/>
    </row>
    <row r="2" spans="1:9" s="125" customFormat="1" ht="72" customHeight="1">
      <c r="A2" s="316" t="s">
        <v>135</v>
      </c>
      <c r="B2" s="316"/>
      <c r="C2" s="316"/>
      <c r="D2" s="316"/>
      <c r="E2" s="316"/>
      <c r="F2" s="316"/>
      <c r="G2" s="316"/>
      <c r="H2" s="316"/>
      <c r="I2" s="316"/>
    </row>
    <row r="3" spans="1:9" s="112" customFormat="1" ht="16.5">
      <c r="A3" s="354" t="s">
        <v>16</v>
      </c>
      <c r="B3" s="352"/>
      <c r="C3" s="127" t="s">
        <v>14</v>
      </c>
      <c r="D3" s="353" t="s">
        <v>78</v>
      </c>
      <c r="E3" s="353"/>
      <c r="F3" s="317" t="s">
        <v>103</v>
      </c>
      <c r="G3" s="318" t="s">
        <v>92</v>
      </c>
      <c r="H3" s="319" t="s">
        <v>133</v>
      </c>
      <c r="I3" s="319" t="s">
        <v>94</v>
      </c>
    </row>
    <row r="4" spans="1:9" s="112" customFormat="1" ht="49.5" customHeight="1">
      <c r="A4" s="355"/>
      <c r="B4" s="352"/>
      <c r="C4" s="127" t="s">
        <v>77</v>
      </c>
      <c r="D4" s="126" t="s">
        <v>79</v>
      </c>
      <c r="E4" s="126" t="s">
        <v>109</v>
      </c>
      <c r="F4" s="317"/>
      <c r="G4" s="318"/>
      <c r="H4" s="319"/>
      <c r="I4" s="319"/>
    </row>
    <row r="5" spans="1:9" s="128" customFormat="1" ht="18" customHeight="1">
      <c r="A5" s="111">
        <v>1</v>
      </c>
      <c r="B5" s="111">
        <v>2</v>
      </c>
      <c r="C5" s="111">
        <v>3</v>
      </c>
      <c r="D5" s="111">
        <v>4</v>
      </c>
      <c r="E5" s="111">
        <v>5</v>
      </c>
      <c r="F5" s="111">
        <v>6</v>
      </c>
      <c r="G5" s="111">
        <v>7</v>
      </c>
      <c r="H5" s="111">
        <v>8</v>
      </c>
      <c r="I5" s="111">
        <v>9</v>
      </c>
    </row>
    <row r="6" spans="1:9" s="116" customFormat="1" ht="16.5">
      <c r="A6" s="113" t="s">
        <v>95</v>
      </c>
      <c r="B6" s="114" t="s">
        <v>80</v>
      </c>
      <c r="C6" s="115"/>
      <c r="D6" s="159">
        <v>65.607</v>
      </c>
      <c r="E6" s="113" t="s">
        <v>87</v>
      </c>
      <c r="F6" s="113"/>
      <c r="G6" s="113"/>
      <c r="H6" s="113"/>
      <c r="I6" s="113"/>
    </row>
    <row r="7" spans="1:9" s="116" customFormat="1" ht="21.75" customHeight="1">
      <c r="A7" s="113" t="s">
        <v>96</v>
      </c>
      <c r="B7" s="114" t="s">
        <v>81</v>
      </c>
      <c r="C7" s="117"/>
      <c r="D7" s="117" t="s">
        <v>87</v>
      </c>
      <c r="E7" s="113">
        <v>0</v>
      </c>
      <c r="F7" s="113"/>
      <c r="G7" s="113"/>
      <c r="H7" s="113"/>
      <c r="I7" s="113"/>
    </row>
    <row r="8" spans="1:9" s="116" customFormat="1" ht="21.75" customHeight="1">
      <c r="A8" s="113" t="s">
        <v>97</v>
      </c>
      <c r="B8" s="114" t="s">
        <v>82</v>
      </c>
      <c r="C8" s="117"/>
      <c r="D8" s="117">
        <v>4353105</v>
      </c>
      <c r="E8" s="113"/>
      <c r="F8" s="113">
        <v>0</v>
      </c>
      <c r="G8" s="113"/>
      <c r="H8" s="113"/>
      <c r="I8" s="113"/>
    </row>
    <row r="9" spans="1:9" s="116" customFormat="1" ht="21.75" customHeight="1">
      <c r="A9" s="113" t="s">
        <v>98</v>
      </c>
      <c r="B9" s="114" t="s">
        <v>83</v>
      </c>
      <c r="C9" s="117"/>
      <c r="D9" s="117">
        <v>0</v>
      </c>
      <c r="E9" s="113">
        <v>10.24</v>
      </c>
      <c r="F9" s="113">
        <v>38732.484</v>
      </c>
      <c r="G9" s="113"/>
      <c r="H9" s="113"/>
      <c r="I9" s="113"/>
    </row>
    <row r="10" spans="1:9" s="116" customFormat="1" ht="21.75" customHeight="1">
      <c r="A10" s="118" t="s">
        <v>99</v>
      </c>
      <c r="B10" s="114" t="s">
        <v>84</v>
      </c>
      <c r="C10" s="117"/>
      <c r="D10" s="117" t="s">
        <v>87</v>
      </c>
      <c r="E10" s="113">
        <v>0</v>
      </c>
      <c r="F10" s="113">
        <v>0</v>
      </c>
      <c r="G10" s="113"/>
      <c r="H10" s="113"/>
      <c r="I10" s="113"/>
    </row>
    <row r="11" spans="1:9" s="116" customFormat="1" ht="21.75" customHeight="1">
      <c r="A11" s="113" t="s">
        <v>100</v>
      </c>
      <c r="B11" s="114" t="s">
        <v>85</v>
      </c>
      <c r="C11" s="117"/>
      <c r="D11" s="117"/>
      <c r="E11" s="113"/>
      <c r="F11" s="113">
        <v>68730.566</v>
      </c>
      <c r="G11" s="115"/>
      <c r="H11" s="115"/>
      <c r="I11" s="113"/>
    </row>
    <row r="12" spans="1:9" s="116" customFormat="1" ht="21.75" customHeight="1">
      <c r="A12" s="113" t="s">
        <v>101</v>
      </c>
      <c r="B12" s="114" t="s">
        <v>86</v>
      </c>
      <c r="C12" s="117"/>
      <c r="D12" s="117"/>
      <c r="E12" s="113"/>
      <c r="F12" s="115">
        <v>300000</v>
      </c>
      <c r="G12" s="115"/>
      <c r="H12" s="115"/>
      <c r="I12" s="113"/>
    </row>
    <row r="13" spans="1:9" s="116" customFormat="1" ht="16.5">
      <c r="A13" s="119"/>
      <c r="B13" s="120" t="s">
        <v>57</v>
      </c>
      <c r="C13" s="117"/>
      <c r="D13" s="117"/>
      <c r="E13" s="113"/>
      <c r="F13" s="115">
        <f>F9+F11+F12</f>
        <v>407463.05</v>
      </c>
      <c r="G13" s="115"/>
      <c r="H13" s="115"/>
      <c r="I13" s="113"/>
    </row>
    <row r="14" spans="1:9" s="83" customFormat="1" ht="21.75" customHeight="1" hidden="1">
      <c r="A14" s="87"/>
      <c r="B14" s="89"/>
      <c r="C14" s="91"/>
      <c r="D14" s="91"/>
      <c r="E14" s="87"/>
      <c r="F14" s="107"/>
      <c r="G14" s="107"/>
      <c r="H14" s="107"/>
      <c r="I14" s="87"/>
    </row>
    <row r="15" spans="1:9" s="83" customFormat="1" ht="21.75" customHeight="1">
      <c r="A15" s="87"/>
      <c r="B15" s="89"/>
      <c r="C15" s="91"/>
      <c r="D15" s="91"/>
      <c r="E15" s="87"/>
      <c r="F15" s="107"/>
      <c r="G15" s="107"/>
      <c r="H15" s="107"/>
      <c r="I15" s="87"/>
    </row>
    <row r="16" spans="1:9" s="116" customFormat="1" ht="16.5">
      <c r="A16" s="113">
        <v>2</v>
      </c>
      <c r="B16" s="129" t="s">
        <v>24</v>
      </c>
      <c r="C16" s="130">
        <f>C17+C26+C35</f>
        <v>556150</v>
      </c>
      <c r="D16" s="130">
        <f>D17+D26+D35</f>
        <v>556150</v>
      </c>
      <c r="E16" s="130">
        <f>E17+E26+E35</f>
        <v>0</v>
      </c>
      <c r="F16" s="131">
        <f>F17+F26+F35+F42</f>
        <v>407424.732</v>
      </c>
      <c r="G16" s="131">
        <f>G17+G26+G35+G42</f>
        <v>360420.82958</v>
      </c>
      <c r="H16" s="115">
        <f>G16/F16*100</f>
        <v>88.46316908910674</v>
      </c>
      <c r="I16" s="113"/>
    </row>
    <row r="17" spans="1:9" s="116" customFormat="1" ht="16.5">
      <c r="A17" s="113" t="s">
        <v>25</v>
      </c>
      <c r="B17" s="129" t="s">
        <v>26</v>
      </c>
      <c r="C17" s="117">
        <f>SUM(C18:C25)</f>
        <v>273127</v>
      </c>
      <c r="D17" s="117">
        <f>SUM(D18:D25)</f>
        <v>273127</v>
      </c>
      <c r="E17" s="117">
        <f>SUM(E18:E25)</f>
        <v>0</v>
      </c>
      <c r="F17" s="115">
        <f>SUM(F18:F25)</f>
        <v>211683.366</v>
      </c>
      <c r="G17" s="115">
        <f>SUM(G18:G25)</f>
        <v>211683.366</v>
      </c>
      <c r="H17" s="115">
        <f>G17/F17*100</f>
        <v>100</v>
      </c>
      <c r="I17" s="113"/>
    </row>
    <row r="18" spans="1:9" ht="32.25" customHeight="1">
      <c r="A18" s="85" t="s">
        <v>27</v>
      </c>
      <c r="B18" s="92" t="s">
        <v>28</v>
      </c>
      <c r="C18" s="93">
        <f>D18+E18</f>
        <v>100203</v>
      </c>
      <c r="D18" s="94">
        <v>100203</v>
      </c>
      <c r="E18" s="94">
        <v>0</v>
      </c>
      <c r="F18" s="160">
        <v>120667.758</v>
      </c>
      <c r="G18" s="160">
        <f>F18</f>
        <v>120667.758</v>
      </c>
      <c r="H18" s="96">
        <f>G18/F18*100</f>
        <v>100</v>
      </c>
      <c r="I18" s="110" t="s">
        <v>136</v>
      </c>
    </row>
    <row r="19" spans="1:9" ht="30">
      <c r="A19" s="85" t="s">
        <v>29</v>
      </c>
      <c r="B19" s="92" t="s">
        <v>30</v>
      </c>
      <c r="C19" s="93">
        <f aca="true" t="shared" si="0" ref="C19:C35">D19+E19</f>
        <v>0</v>
      </c>
      <c r="D19" s="94">
        <v>0</v>
      </c>
      <c r="E19" s="94">
        <v>0</v>
      </c>
      <c r="F19" s="96">
        <v>47138.424</v>
      </c>
      <c r="G19" s="160">
        <f>F19</f>
        <v>47138.424</v>
      </c>
      <c r="H19" s="96">
        <f>G19/F19*100</f>
        <v>100</v>
      </c>
      <c r="I19" s="110" t="s">
        <v>136</v>
      </c>
    </row>
    <row r="20" spans="1:9" ht="45">
      <c r="A20" s="85" t="s">
        <v>31</v>
      </c>
      <c r="B20" s="92" t="s">
        <v>32</v>
      </c>
      <c r="C20" s="93">
        <f t="shared" si="0"/>
        <v>34776</v>
      </c>
      <c r="D20" s="94">
        <v>34776</v>
      </c>
      <c r="E20" s="94">
        <v>0</v>
      </c>
      <c r="F20" s="96">
        <v>43877.184</v>
      </c>
      <c r="G20" s="160">
        <f>F20</f>
        <v>43877.184</v>
      </c>
      <c r="H20" s="96">
        <f>G20/F20*100</f>
        <v>100</v>
      </c>
      <c r="I20" s="110" t="s">
        <v>136</v>
      </c>
    </row>
    <row r="21" spans="1:9" ht="30">
      <c r="A21" s="85" t="s">
        <v>33</v>
      </c>
      <c r="B21" s="92" t="s">
        <v>34</v>
      </c>
      <c r="C21" s="93">
        <f t="shared" si="0"/>
        <v>0</v>
      </c>
      <c r="D21" s="94">
        <v>0</v>
      </c>
      <c r="E21" s="94">
        <v>0</v>
      </c>
      <c r="F21" s="96">
        <v>0</v>
      </c>
      <c r="G21" s="96">
        <v>0</v>
      </c>
      <c r="H21" s="96">
        <v>0</v>
      </c>
      <c r="I21" s="85"/>
    </row>
    <row r="22" spans="1:9" ht="30" hidden="1">
      <c r="A22" s="85" t="s">
        <v>22</v>
      </c>
      <c r="B22" s="92" t="s">
        <v>23</v>
      </c>
      <c r="C22" s="93">
        <f t="shared" si="0"/>
        <v>0</v>
      </c>
      <c r="D22" s="94">
        <v>0</v>
      </c>
      <c r="E22" s="94">
        <v>0</v>
      </c>
      <c r="F22" s="96"/>
      <c r="G22" s="96"/>
      <c r="H22" s="96" t="e">
        <f>G22/F22*100</f>
        <v>#DIV/0!</v>
      </c>
      <c r="I22" s="85"/>
    </row>
    <row r="23" spans="1:9" ht="30">
      <c r="A23" s="95" t="s">
        <v>35</v>
      </c>
      <c r="B23" s="92" t="s">
        <v>36</v>
      </c>
      <c r="C23" s="93">
        <f t="shared" si="0"/>
        <v>122271</v>
      </c>
      <c r="D23" s="94">
        <v>122271</v>
      </c>
      <c r="E23" s="94">
        <v>0</v>
      </c>
      <c r="F23" s="96">
        <v>0</v>
      </c>
      <c r="G23" s="96">
        <v>0</v>
      </c>
      <c r="H23" s="96">
        <v>0</v>
      </c>
      <c r="I23" s="85"/>
    </row>
    <row r="24" spans="1:9" ht="15">
      <c r="A24" s="85" t="s">
        <v>37</v>
      </c>
      <c r="B24" s="92" t="s">
        <v>38</v>
      </c>
      <c r="C24" s="93">
        <f t="shared" si="0"/>
        <v>15877</v>
      </c>
      <c r="D24" s="94">
        <v>15877</v>
      </c>
      <c r="E24" s="94">
        <v>0</v>
      </c>
      <c r="F24" s="96">
        <v>0</v>
      </c>
      <c r="G24" s="96">
        <v>0</v>
      </c>
      <c r="H24" s="96">
        <v>0</v>
      </c>
      <c r="I24" s="85"/>
    </row>
    <row r="25" spans="1:51" ht="30">
      <c r="A25" s="85" t="s">
        <v>39</v>
      </c>
      <c r="B25" s="92" t="s">
        <v>40</v>
      </c>
      <c r="C25" s="93">
        <f t="shared" si="0"/>
        <v>0</v>
      </c>
      <c r="D25" s="94">
        <v>0</v>
      </c>
      <c r="E25" s="94">
        <v>0</v>
      </c>
      <c r="F25" s="96">
        <v>0</v>
      </c>
      <c r="G25" s="96">
        <v>0</v>
      </c>
      <c r="H25" s="96">
        <v>0</v>
      </c>
      <c r="I25" s="85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</row>
    <row r="26" spans="1:51" s="137" customFormat="1" ht="31.5" customHeight="1">
      <c r="A26" s="137" t="s">
        <v>41</v>
      </c>
      <c r="B26" s="138" t="s">
        <v>42</v>
      </c>
      <c r="C26" s="139">
        <f t="shared" si="0"/>
        <v>103023</v>
      </c>
      <c r="D26" s="139">
        <f>SUM(D27:D33)</f>
        <v>103023</v>
      </c>
      <c r="E26" s="139">
        <f>SUM(E27:E33)</f>
        <v>0</v>
      </c>
      <c r="F26" s="140">
        <f>SUM(F27:F33)</f>
        <v>19758.127</v>
      </c>
      <c r="G26" s="140">
        <f>SUM(G27:G33)</f>
        <v>19758.127</v>
      </c>
      <c r="H26" s="140">
        <f>G26/F26*100</f>
        <v>100</v>
      </c>
      <c r="I26" s="110" t="s">
        <v>136</v>
      </c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</row>
    <row r="27" spans="1:51" s="86" customFormat="1" ht="28.5">
      <c r="A27" s="85" t="s">
        <v>43</v>
      </c>
      <c r="B27" s="90" t="s">
        <v>44</v>
      </c>
      <c r="C27" s="93">
        <f t="shared" si="0"/>
        <v>0</v>
      </c>
      <c r="D27" s="97"/>
      <c r="E27" s="94"/>
      <c r="F27" s="96"/>
      <c r="G27" s="96"/>
      <c r="H27" s="96">
        <v>0</v>
      </c>
      <c r="I27" s="85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</row>
    <row r="28" spans="1:51" s="86" customFormat="1" ht="15">
      <c r="A28" s="85"/>
      <c r="B28" s="92" t="s">
        <v>15</v>
      </c>
      <c r="C28" s="93">
        <f t="shared" si="0"/>
        <v>0</v>
      </c>
      <c r="D28" s="97"/>
      <c r="E28" s="94"/>
      <c r="F28" s="96"/>
      <c r="G28" s="96"/>
      <c r="H28" s="96">
        <v>0</v>
      </c>
      <c r="I28" s="85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</row>
    <row r="29" spans="1:51" s="86" customFormat="1" ht="45.75" customHeight="1">
      <c r="A29" s="85"/>
      <c r="B29" s="98" t="s">
        <v>45</v>
      </c>
      <c r="C29" s="93">
        <f t="shared" si="0"/>
        <v>57900</v>
      </c>
      <c r="D29" s="94">
        <v>57900</v>
      </c>
      <c r="E29" s="94">
        <v>0</v>
      </c>
      <c r="F29" s="96">
        <v>0</v>
      </c>
      <c r="G29" s="96">
        <v>0</v>
      </c>
      <c r="H29" s="96">
        <v>0</v>
      </c>
      <c r="I29" s="85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</row>
    <row r="30" spans="1:51" s="86" customFormat="1" ht="47.25" customHeight="1">
      <c r="A30" s="85"/>
      <c r="B30" s="98" t="s">
        <v>46</v>
      </c>
      <c r="C30" s="93">
        <f t="shared" si="0"/>
        <v>820</v>
      </c>
      <c r="D30" s="94">
        <v>820</v>
      </c>
      <c r="E30" s="94">
        <v>0</v>
      </c>
      <c r="F30" s="96">
        <v>0</v>
      </c>
      <c r="G30" s="96">
        <v>0</v>
      </c>
      <c r="H30" s="96">
        <v>0</v>
      </c>
      <c r="I30" s="85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</row>
    <row r="31" spans="1:51" s="86" customFormat="1" ht="27.75" customHeight="1">
      <c r="A31" s="85" t="s">
        <v>47</v>
      </c>
      <c r="B31" s="92" t="s">
        <v>48</v>
      </c>
      <c r="C31" s="93">
        <f t="shared" si="0"/>
        <v>1500</v>
      </c>
      <c r="D31" s="94">
        <v>1500</v>
      </c>
      <c r="E31" s="94">
        <v>0</v>
      </c>
      <c r="F31" s="96">
        <v>528.517</v>
      </c>
      <c r="G31" s="96">
        <f>F31</f>
        <v>528.517</v>
      </c>
      <c r="H31" s="96">
        <f>G31/F31*100</f>
        <v>100</v>
      </c>
      <c r="I31" s="11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</row>
    <row r="32" spans="1:51" s="86" customFormat="1" ht="37.5" customHeight="1">
      <c r="A32" s="85" t="s">
        <v>49</v>
      </c>
      <c r="B32" s="92" t="s">
        <v>50</v>
      </c>
      <c r="C32" s="93">
        <f t="shared" si="0"/>
        <v>20000</v>
      </c>
      <c r="D32" s="94">
        <v>20000</v>
      </c>
      <c r="E32" s="94">
        <v>0</v>
      </c>
      <c r="F32" s="96">
        <f>19758.127-528.517</f>
        <v>19229.61</v>
      </c>
      <c r="G32" s="96">
        <f>F32</f>
        <v>19229.61</v>
      </c>
      <c r="H32" s="96">
        <f>G32/F32*100</f>
        <v>100</v>
      </c>
      <c r="I32" s="110" t="s">
        <v>136</v>
      </c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</row>
    <row r="33" spans="1:9" s="100" customFormat="1" ht="30" customHeight="1">
      <c r="A33" s="99" t="s">
        <v>51</v>
      </c>
      <c r="B33" s="92" t="s">
        <v>52</v>
      </c>
      <c r="C33" s="93">
        <f t="shared" si="0"/>
        <v>22803</v>
      </c>
      <c r="D33" s="94">
        <v>22803</v>
      </c>
      <c r="E33" s="94">
        <v>0</v>
      </c>
      <c r="F33" s="96"/>
      <c r="G33" s="96"/>
      <c r="H33" s="96">
        <v>0</v>
      </c>
      <c r="I33" s="85"/>
    </row>
    <row r="34" spans="1:9" ht="15">
      <c r="A34" s="87" t="s">
        <v>53</v>
      </c>
      <c r="B34" s="90" t="s">
        <v>54</v>
      </c>
      <c r="C34" s="93">
        <f t="shared" si="0"/>
        <v>0</v>
      </c>
      <c r="D34" s="91"/>
      <c r="E34" s="94"/>
      <c r="F34" s="96"/>
      <c r="G34" s="96"/>
      <c r="H34" s="96">
        <v>0</v>
      </c>
      <c r="I34" s="85"/>
    </row>
    <row r="35" spans="1:9" s="136" customFormat="1" ht="90">
      <c r="A35" s="132" t="s">
        <v>55</v>
      </c>
      <c r="B35" s="144" t="s">
        <v>110</v>
      </c>
      <c r="C35" s="133">
        <f t="shared" si="0"/>
        <v>180000</v>
      </c>
      <c r="D35" s="133">
        <v>180000</v>
      </c>
      <c r="E35" s="133">
        <v>0</v>
      </c>
      <c r="F35" s="134">
        <f>SUM(F36:F41)</f>
        <v>141003.919</v>
      </c>
      <c r="G35" s="134">
        <f>79661.031*1.18</f>
        <v>94000.01658</v>
      </c>
      <c r="H35" s="134">
        <f>G35/F35*100</f>
        <v>66.66482552162256</v>
      </c>
      <c r="I35" s="143" t="s">
        <v>137</v>
      </c>
    </row>
    <row r="36" spans="1:9" ht="15" hidden="1">
      <c r="A36" s="85"/>
      <c r="B36" s="101" t="s">
        <v>88</v>
      </c>
      <c r="C36" s="93"/>
      <c r="D36" s="91"/>
      <c r="E36" s="94"/>
      <c r="F36" s="96"/>
      <c r="G36" s="96"/>
      <c r="H36" s="134" t="e">
        <f aca="true" t="shared" si="1" ref="H36:H42">G36/F36*100</f>
        <v>#DIV/0!</v>
      </c>
      <c r="I36" s="85"/>
    </row>
    <row r="37" spans="1:9" ht="15" hidden="1">
      <c r="A37" s="85"/>
      <c r="B37" s="101" t="s">
        <v>91</v>
      </c>
      <c r="C37" s="93"/>
      <c r="D37" s="91"/>
      <c r="E37" s="94"/>
      <c r="F37" s="96">
        <v>52000</v>
      </c>
      <c r="G37" s="96">
        <v>1873.48</v>
      </c>
      <c r="H37" s="134">
        <f t="shared" si="1"/>
        <v>3.6028461538461536</v>
      </c>
      <c r="I37" s="110"/>
    </row>
    <row r="38" spans="1:9" ht="30" hidden="1">
      <c r="A38" s="85"/>
      <c r="B38" s="101" t="s">
        <v>89</v>
      </c>
      <c r="C38" s="93"/>
      <c r="D38" s="91"/>
      <c r="E38" s="94"/>
      <c r="F38" s="96">
        <v>87878.66</v>
      </c>
      <c r="G38" s="96">
        <v>78908</v>
      </c>
      <c r="H38" s="134">
        <f t="shared" si="1"/>
        <v>89.79199273179633</v>
      </c>
      <c r="I38" s="110" t="s">
        <v>129</v>
      </c>
    </row>
    <row r="39" spans="1:9" ht="15" hidden="1">
      <c r="A39" s="85"/>
      <c r="B39" s="101" t="s">
        <v>90</v>
      </c>
      <c r="C39" s="93"/>
      <c r="D39" s="91"/>
      <c r="E39" s="94"/>
      <c r="F39" s="96">
        <v>0</v>
      </c>
      <c r="G39" s="96">
        <v>0</v>
      </c>
      <c r="H39" s="134" t="e">
        <f t="shared" si="1"/>
        <v>#DIV/0!</v>
      </c>
      <c r="I39" s="110"/>
    </row>
    <row r="40" spans="1:9" ht="15" hidden="1">
      <c r="A40" s="85"/>
      <c r="B40" s="101" t="s">
        <v>127</v>
      </c>
      <c r="C40" s="93"/>
      <c r="D40" s="91"/>
      <c r="E40" s="94"/>
      <c r="F40" s="96">
        <v>193.28</v>
      </c>
      <c r="G40" s="96">
        <v>0</v>
      </c>
      <c r="H40" s="134">
        <f t="shared" si="1"/>
        <v>0</v>
      </c>
      <c r="I40" s="110"/>
    </row>
    <row r="41" spans="1:9" s="100" customFormat="1" ht="15" hidden="1">
      <c r="A41" s="85"/>
      <c r="B41" s="102" t="s">
        <v>112</v>
      </c>
      <c r="C41" s="87"/>
      <c r="D41" s="85"/>
      <c r="E41" s="85"/>
      <c r="F41" s="85">
        <v>931.979</v>
      </c>
      <c r="G41" s="85">
        <v>931.979</v>
      </c>
      <c r="H41" s="134">
        <f t="shared" si="1"/>
        <v>100</v>
      </c>
      <c r="I41" s="85"/>
    </row>
    <row r="42" spans="1:9" s="105" customFormat="1" ht="14.25">
      <c r="A42" s="87">
        <v>3</v>
      </c>
      <c r="B42" s="88" t="s">
        <v>113</v>
      </c>
      <c r="C42" s="87"/>
      <c r="D42" s="87"/>
      <c r="E42" s="87"/>
      <c r="F42" s="87">
        <v>34979.32</v>
      </c>
      <c r="G42" s="87">
        <v>34979.32</v>
      </c>
      <c r="H42" s="134">
        <f t="shared" si="1"/>
        <v>100</v>
      </c>
      <c r="I42" s="87"/>
    </row>
    <row r="43" spans="1:9" s="100" customFormat="1" ht="15">
      <c r="A43" s="103"/>
      <c r="B43" s="104"/>
      <c r="C43" s="108"/>
      <c r="D43" s="103"/>
      <c r="E43" s="103"/>
      <c r="F43" s="103"/>
      <c r="G43" s="103"/>
      <c r="H43" s="103"/>
      <c r="I43" s="103"/>
    </row>
    <row r="44" spans="1:9" s="122" customFormat="1" ht="32.25" customHeight="1">
      <c r="A44" s="121"/>
      <c r="B44" s="122" t="s">
        <v>130</v>
      </c>
      <c r="C44" s="123"/>
      <c r="D44" s="124"/>
      <c r="E44" s="124"/>
      <c r="F44" s="124"/>
      <c r="G44" s="124" t="s">
        <v>131</v>
      </c>
      <c r="H44" s="124"/>
      <c r="I44" s="124"/>
    </row>
    <row r="45" spans="1:9" s="100" customFormat="1" ht="15">
      <c r="A45" s="103"/>
      <c r="C45" s="108"/>
      <c r="D45" s="103"/>
      <c r="E45" s="103"/>
      <c r="F45" s="103"/>
      <c r="G45" s="103"/>
      <c r="H45" s="103"/>
      <c r="I45" s="103"/>
    </row>
    <row r="46" spans="1:9" s="100" customFormat="1" ht="15">
      <c r="A46" s="103"/>
      <c r="B46" s="100" t="s">
        <v>107</v>
      </c>
      <c r="C46" s="108"/>
      <c r="D46" s="103"/>
      <c r="E46" s="103"/>
      <c r="F46" s="103"/>
      <c r="G46" s="103"/>
      <c r="H46" s="103"/>
      <c r="I46" s="103"/>
    </row>
    <row r="47" spans="1:9" s="100" customFormat="1" ht="15">
      <c r="A47" s="103"/>
      <c r="B47" s="100" t="s">
        <v>108</v>
      </c>
      <c r="C47" s="108"/>
      <c r="D47" s="103"/>
      <c r="E47" s="103"/>
      <c r="F47" s="103"/>
      <c r="G47" s="103"/>
      <c r="H47" s="103"/>
      <c r="I47" s="103"/>
    </row>
    <row r="48" spans="1:9" s="100" customFormat="1" ht="15">
      <c r="A48" s="103"/>
      <c r="C48" s="108"/>
      <c r="D48" s="103"/>
      <c r="E48" s="103"/>
      <c r="F48" s="103"/>
      <c r="G48" s="103"/>
      <c r="H48" s="103"/>
      <c r="I48" s="103"/>
    </row>
    <row r="49" spans="1:9" s="100" customFormat="1" ht="15">
      <c r="A49" s="103"/>
      <c r="C49" s="108"/>
      <c r="D49" s="103"/>
      <c r="E49" s="103"/>
      <c r="F49" s="103"/>
      <c r="G49" s="103"/>
      <c r="H49" s="103"/>
      <c r="I49" s="103"/>
    </row>
    <row r="50" spans="1:9" s="100" customFormat="1" ht="15">
      <c r="A50" s="103"/>
      <c r="C50" s="108"/>
      <c r="D50" s="103"/>
      <c r="E50" s="103"/>
      <c r="F50" s="103"/>
      <c r="G50" s="103"/>
      <c r="H50" s="103"/>
      <c r="I50" s="103"/>
    </row>
    <row r="51" spans="1:9" s="100" customFormat="1" ht="15">
      <c r="A51" s="103"/>
      <c r="C51" s="108"/>
      <c r="D51" s="103"/>
      <c r="E51" s="103"/>
      <c r="F51" s="103"/>
      <c r="G51" s="103"/>
      <c r="H51" s="103"/>
      <c r="I51" s="103"/>
    </row>
    <row r="52" spans="1:9" s="100" customFormat="1" ht="15">
      <c r="A52" s="103"/>
      <c r="C52" s="108"/>
      <c r="D52" s="103"/>
      <c r="E52" s="103"/>
      <c r="F52" s="103"/>
      <c r="G52" s="103"/>
      <c r="H52" s="103"/>
      <c r="I52" s="103"/>
    </row>
    <row r="53" spans="1:9" s="100" customFormat="1" ht="15">
      <c r="A53" s="103"/>
      <c r="C53" s="108"/>
      <c r="D53" s="103"/>
      <c r="E53" s="103"/>
      <c r="F53" s="103"/>
      <c r="G53" s="103"/>
      <c r="H53" s="103"/>
      <c r="I53" s="103"/>
    </row>
    <row r="54" spans="1:9" s="100" customFormat="1" ht="15">
      <c r="A54" s="103"/>
      <c r="C54" s="108"/>
      <c r="D54" s="103"/>
      <c r="E54" s="103"/>
      <c r="F54" s="103"/>
      <c r="G54" s="103"/>
      <c r="H54" s="103"/>
      <c r="I54" s="103"/>
    </row>
    <row r="55" spans="1:9" s="100" customFormat="1" ht="15">
      <c r="A55" s="103"/>
      <c r="C55" s="108"/>
      <c r="D55" s="103"/>
      <c r="E55" s="103"/>
      <c r="F55" s="103"/>
      <c r="G55" s="103"/>
      <c r="H55" s="103"/>
      <c r="I55" s="103"/>
    </row>
    <row r="56" spans="1:9" s="100" customFormat="1" ht="15">
      <c r="A56" s="103"/>
      <c r="C56" s="108"/>
      <c r="D56" s="103"/>
      <c r="E56" s="103"/>
      <c r="F56" s="103"/>
      <c r="G56" s="103"/>
      <c r="H56" s="103"/>
      <c r="I56" s="103"/>
    </row>
    <row r="57" spans="1:9" s="100" customFormat="1" ht="15">
      <c r="A57" s="103"/>
      <c r="C57" s="108"/>
      <c r="D57" s="103"/>
      <c r="E57" s="103"/>
      <c r="F57" s="103"/>
      <c r="G57" s="103"/>
      <c r="H57" s="103"/>
      <c r="I57" s="103"/>
    </row>
    <row r="58" spans="1:9" s="100" customFormat="1" ht="15">
      <c r="A58" s="103"/>
      <c r="C58" s="108"/>
      <c r="D58" s="103"/>
      <c r="E58" s="103"/>
      <c r="F58" s="103"/>
      <c r="G58" s="103"/>
      <c r="H58" s="103"/>
      <c r="I58" s="103"/>
    </row>
    <row r="59" spans="1:9" s="100" customFormat="1" ht="15">
      <c r="A59" s="103"/>
      <c r="C59" s="108"/>
      <c r="D59" s="103"/>
      <c r="E59" s="103"/>
      <c r="F59" s="103"/>
      <c r="G59" s="103"/>
      <c r="H59" s="103"/>
      <c r="I59" s="103"/>
    </row>
    <row r="60" spans="1:9" s="100" customFormat="1" ht="15">
      <c r="A60" s="103"/>
      <c r="C60" s="108"/>
      <c r="D60" s="103"/>
      <c r="E60" s="103"/>
      <c r="F60" s="103"/>
      <c r="G60" s="103"/>
      <c r="H60" s="103"/>
      <c r="I60" s="103"/>
    </row>
    <row r="61" spans="1:9" s="100" customFormat="1" ht="15">
      <c r="A61" s="103"/>
      <c r="C61" s="108"/>
      <c r="D61" s="103"/>
      <c r="E61" s="103"/>
      <c r="F61" s="103"/>
      <c r="G61" s="103"/>
      <c r="H61" s="103"/>
      <c r="I61" s="103"/>
    </row>
    <row r="62" spans="1:9" s="100" customFormat="1" ht="15">
      <c r="A62" s="103"/>
      <c r="C62" s="108"/>
      <c r="D62" s="103"/>
      <c r="E62" s="103"/>
      <c r="F62" s="103"/>
      <c r="G62" s="103"/>
      <c r="H62" s="103"/>
      <c r="I62" s="103"/>
    </row>
    <row r="63" spans="1:9" s="100" customFormat="1" ht="15">
      <c r="A63" s="103"/>
      <c r="C63" s="108"/>
      <c r="D63" s="103"/>
      <c r="E63" s="103"/>
      <c r="F63" s="103"/>
      <c r="G63" s="103"/>
      <c r="H63" s="103"/>
      <c r="I63" s="103"/>
    </row>
    <row r="64" spans="1:9" s="100" customFormat="1" ht="15">
      <c r="A64" s="103"/>
      <c r="C64" s="108"/>
      <c r="D64" s="103"/>
      <c r="E64" s="103"/>
      <c r="F64" s="103"/>
      <c r="G64" s="103"/>
      <c r="H64" s="103"/>
      <c r="I64" s="103"/>
    </row>
    <row r="65" spans="1:9" s="100" customFormat="1" ht="15">
      <c r="A65" s="103"/>
      <c r="C65" s="108"/>
      <c r="D65" s="103"/>
      <c r="E65" s="103"/>
      <c r="F65" s="103"/>
      <c r="G65" s="103"/>
      <c r="H65" s="103"/>
      <c r="I65" s="103"/>
    </row>
    <row r="66" spans="1:9" s="100" customFormat="1" ht="15">
      <c r="A66" s="103"/>
      <c r="C66" s="108"/>
      <c r="D66" s="103"/>
      <c r="E66" s="103"/>
      <c r="F66" s="103"/>
      <c r="G66" s="103"/>
      <c r="H66" s="103"/>
      <c r="I66" s="103"/>
    </row>
    <row r="67" spans="1:9" s="100" customFormat="1" ht="15">
      <c r="A67" s="103"/>
      <c r="C67" s="108"/>
      <c r="D67" s="103"/>
      <c r="E67" s="103"/>
      <c r="F67" s="103"/>
      <c r="G67" s="103"/>
      <c r="H67" s="103"/>
      <c r="I67" s="103"/>
    </row>
    <row r="68" spans="1:9" s="100" customFormat="1" ht="15">
      <c r="A68" s="103"/>
      <c r="C68" s="108"/>
      <c r="D68" s="103"/>
      <c r="E68" s="103"/>
      <c r="F68" s="103"/>
      <c r="G68" s="103"/>
      <c r="H68" s="103"/>
      <c r="I68" s="103"/>
    </row>
    <row r="69" spans="1:9" s="100" customFormat="1" ht="15">
      <c r="A69" s="103"/>
      <c r="C69" s="108"/>
      <c r="D69" s="103"/>
      <c r="E69" s="103"/>
      <c r="F69" s="103"/>
      <c r="G69" s="103"/>
      <c r="H69" s="103"/>
      <c r="I69" s="103"/>
    </row>
    <row r="70" spans="1:9" s="100" customFormat="1" ht="15">
      <c r="A70" s="103"/>
      <c r="C70" s="108"/>
      <c r="D70" s="103"/>
      <c r="E70" s="103"/>
      <c r="F70" s="103"/>
      <c r="G70" s="103"/>
      <c r="H70" s="103"/>
      <c r="I70" s="103"/>
    </row>
    <row r="71" spans="1:9" s="100" customFormat="1" ht="15">
      <c r="A71" s="103"/>
      <c r="C71" s="108"/>
      <c r="D71" s="103"/>
      <c r="E71" s="103"/>
      <c r="F71" s="103"/>
      <c r="G71" s="103"/>
      <c r="H71" s="103"/>
      <c r="I71" s="103"/>
    </row>
    <row r="72" spans="1:9" s="100" customFormat="1" ht="15">
      <c r="A72" s="103"/>
      <c r="C72" s="108"/>
      <c r="D72" s="103"/>
      <c r="E72" s="103"/>
      <c r="F72" s="103"/>
      <c r="G72" s="103"/>
      <c r="H72" s="103"/>
      <c r="I72" s="103"/>
    </row>
    <row r="73" spans="1:9" s="100" customFormat="1" ht="15">
      <c r="A73" s="103"/>
      <c r="C73" s="108"/>
      <c r="D73" s="103"/>
      <c r="E73" s="103"/>
      <c r="F73" s="103"/>
      <c r="G73" s="103"/>
      <c r="H73" s="103"/>
      <c r="I73" s="103"/>
    </row>
    <row r="74" spans="1:9" s="100" customFormat="1" ht="15">
      <c r="A74" s="103"/>
      <c r="C74" s="108"/>
      <c r="D74" s="103"/>
      <c r="E74" s="103"/>
      <c r="F74" s="103"/>
      <c r="G74" s="103"/>
      <c r="H74" s="103"/>
      <c r="I74" s="103"/>
    </row>
    <row r="75" spans="1:9" s="100" customFormat="1" ht="15">
      <c r="A75" s="103"/>
      <c r="C75" s="108"/>
      <c r="D75" s="103"/>
      <c r="E75" s="103"/>
      <c r="F75" s="103"/>
      <c r="G75" s="103"/>
      <c r="H75" s="103"/>
      <c r="I75" s="103"/>
    </row>
    <row r="76" spans="1:9" s="100" customFormat="1" ht="15">
      <c r="A76" s="103"/>
      <c r="C76" s="108"/>
      <c r="D76" s="103"/>
      <c r="E76" s="103"/>
      <c r="F76" s="103"/>
      <c r="G76" s="103"/>
      <c r="H76" s="103"/>
      <c r="I76" s="103"/>
    </row>
    <row r="77" spans="1:9" s="100" customFormat="1" ht="15">
      <c r="A77" s="103"/>
      <c r="C77" s="108"/>
      <c r="D77" s="103"/>
      <c r="E77" s="103"/>
      <c r="F77" s="103"/>
      <c r="G77" s="103"/>
      <c r="H77" s="103"/>
      <c r="I77" s="103"/>
    </row>
    <row r="78" spans="1:9" s="100" customFormat="1" ht="15">
      <c r="A78" s="103"/>
      <c r="C78" s="108"/>
      <c r="D78" s="103"/>
      <c r="E78" s="103"/>
      <c r="F78" s="103"/>
      <c r="G78" s="103"/>
      <c r="H78" s="103"/>
      <c r="I78" s="103"/>
    </row>
    <row r="79" spans="1:9" s="100" customFormat="1" ht="15">
      <c r="A79" s="103"/>
      <c r="C79" s="108"/>
      <c r="D79" s="103"/>
      <c r="E79" s="103"/>
      <c r="F79" s="103"/>
      <c r="G79" s="103"/>
      <c r="H79" s="103"/>
      <c r="I79" s="103"/>
    </row>
    <row r="80" spans="1:9" s="100" customFormat="1" ht="15">
      <c r="A80" s="103"/>
      <c r="C80" s="108"/>
      <c r="D80" s="103"/>
      <c r="E80" s="103"/>
      <c r="F80" s="103"/>
      <c r="G80" s="103"/>
      <c r="H80" s="103"/>
      <c r="I80" s="103"/>
    </row>
    <row r="81" spans="1:9" s="100" customFormat="1" ht="15">
      <c r="A81" s="103"/>
      <c r="C81" s="108"/>
      <c r="D81" s="103"/>
      <c r="E81" s="103"/>
      <c r="F81" s="103"/>
      <c r="G81" s="103"/>
      <c r="H81" s="103"/>
      <c r="I81" s="103"/>
    </row>
    <row r="82" spans="1:9" s="100" customFormat="1" ht="15">
      <c r="A82" s="103"/>
      <c r="C82" s="108"/>
      <c r="D82" s="103"/>
      <c r="E82" s="103"/>
      <c r="F82" s="103"/>
      <c r="G82" s="103"/>
      <c r="H82" s="103"/>
      <c r="I82" s="103"/>
    </row>
    <row r="83" spans="1:9" s="100" customFormat="1" ht="15">
      <c r="A83" s="103"/>
      <c r="C83" s="108"/>
      <c r="D83" s="103"/>
      <c r="E83" s="103"/>
      <c r="F83" s="103"/>
      <c r="G83" s="103"/>
      <c r="H83" s="103"/>
      <c r="I83" s="103"/>
    </row>
    <row r="84" spans="1:9" s="100" customFormat="1" ht="15">
      <c r="A84" s="103"/>
      <c r="C84" s="108"/>
      <c r="D84" s="103"/>
      <c r="E84" s="103"/>
      <c r="F84" s="103"/>
      <c r="G84" s="103"/>
      <c r="H84" s="103"/>
      <c r="I84" s="103"/>
    </row>
    <row r="85" spans="1:9" s="100" customFormat="1" ht="15">
      <c r="A85" s="103"/>
      <c r="C85" s="108"/>
      <c r="D85" s="103"/>
      <c r="E85" s="103"/>
      <c r="F85" s="103"/>
      <c r="G85" s="103"/>
      <c r="H85" s="103"/>
      <c r="I85" s="103"/>
    </row>
    <row r="86" spans="1:9" s="100" customFormat="1" ht="15">
      <c r="A86" s="103"/>
      <c r="C86" s="108"/>
      <c r="D86" s="103"/>
      <c r="E86" s="103"/>
      <c r="F86" s="103"/>
      <c r="G86" s="103"/>
      <c r="H86" s="103"/>
      <c r="I86" s="103"/>
    </row>
    <row r="87" spans="1:9" s="100" customFormat="1" ht="15">
      <c r="A87" s="103"/>
      <c r="C87" s="108"/>
      <c r="D87" s="103"/>
      <c r="E87" s="103"/>
      <c r="F87" s="103"/>
      <c r="G87" s="103"/>
      <c r="H87" s="103"/>
      <c r="I87" s="103"/>
    </row>
    <row r="88" spans="1:9" s="100" customFormat="1" ht="15">
      <c r="A88" s="103"/>
      <c r="C88" s="108"/>
      <c r="D88" s="103"/>
      <c r="E88" s="103"/>
      <c r="F88" s="103"/>
      <c r="G88" s="103"/>
      <c r="H88" s="103"/>
      <c r="I88" s="103"/>
    </row>
    <row r="89" spans="1:9" s="100" customFormat="1" ht="15">
      <c r="A89" s="103"/>
      <c r="C89" s="108"/>
      <c r="D89" s="103"/>
      <c r="E89" s="103"/>
      <c r="F89" s="103"/>
      <c r="G89" s="103"/>
      <c r="H89" s="103"/>
      <c r="I89" s="103"/>
    </row>
    <row r="90" spans="1:9" s="100" customFormat="1" ht="15">
      <c r="A90" s="103"/>
      <c r="C90" s="108"/>
      <c r="D90" s="103"/>
      <c r="E90" s="103"/>
      <c r="F90" s="103"/>
      <c r="G90" s="103"/>
      <c r="H90" s="103"/>
      <c r="I90" s="103"/>
    </row>
    <row r="91" spans="1:9" s="100" customFormat="1" ht="15">
      <c r="A91" s="103"/>
      <c r="C91" s="108"/>
      <c r="D91" s="103"/>
      <c r="E91" s="103"/>
      <c r="F91" s="103"/>
      <c r="G91" s="103"/>
      <c r="H91" s="103"/>
      <c r="I91" s="103"/>
    </row>
    <row r="92" spans="1:9" s="100" customFormat="1" ht="15">
      <c r="A92" s="103"/>
      <c r="C92" s="108"/>
      <c r="D92" s="103"/>
      <c r="E92" s="103"/>
      <c r="F92" s="103"/>
      <c r="G92" s="103"/>
      <c r="H92" s="103"/>
      <c r="I92" s="103"/>
    </row>
    <row r="93" spans="1:9" s="100" customFormat="1" ht="15">
      <c r="A93" s="103"/>
      <c r="C93" s="108"/>
      <c r="D93" s="103"/>
      <c r="E93" s="103"/>
      <c r="F93" s="103"/>
      <c r="G93" s="103"/>
      <c r="H93" s="103"/>
      <c r="I93" s="103"/>
    </row>
    <row r="94" spans="1:9" s="100" customFormat="1" ht="15">
      <c r="A94" s="103"/>
      <c r="C94" s="108"/>
      <c r="D94" s="103"/>
      <c r="E94" s="103"/>
      <c r="F94" s="103"/>
      <c r="G94" s="103"/>
      <c r="H94" s="103"/>
      <c r="I94" s="103"/>
    </row>
    <row r="95" spans="1:9" s="100" customFormat="1" ht="15">
      <c r="A95" s="103"/>
      <c r="C95" s="108"/>
      <c r="D95" s="103"/>
      <c r="E95" s="103"/>
      <c r="F95" s="103"/>
      <c r="G95" s="103"/>
      <c r="H95" s="103"/>
      <c r="I95" s="103"/>
    </row>
    <row r="96" spans="1:9" s="100" customFormat="1" ht="15">
      <c r="A96" s="103"/>
      <c r="C96" s="108"/>
      <c r="D96" s="103"/>
      <c r="E96" s="103"/>
      <c r="F96" s="103"/>
      <c r="G96" s="103"/>
      <c r="H96" s="103"/>
      <c r="I96" s="103"/>
    </row>
    <row r="97" spans="1:9" s="100" customFormat="1" ht="15">
      <c r="A97" s="103"/>
      <c r="C97" s="108"/>
      <c r="D97" s="103"/>
      <c r="E97" s="103"/>
      <c r="F97" s="103"/>
      <c r="G97" s="103"/>
      <c r="H97" s="103"/>
      <c r="I97" s="103"/>
    </row>
    <row r="98" spans="1:9" s="100" customFormat="1" ht="15">
      <c r="A98" s="103"/>
      <c r="C98" s="108"/>
      <c r="D98" s="103"/>
      <c r="E98" s="103"/>
      <c r="F98" s="103"/>
      <c r="G98" s="103"/>
      <c r="H98" s="103"/>
      <c r="I98" s="103"/>
    </row>
    <row r="99" spans="1:9" s="100" customFormat="1" ht="15">
      <c r="A99" s="103"/>
      <c r="C99" s="108"/>
      <c r="D99" s="103"/>
      <c r="E99" s="103"/>
      <c r="F99" s="103"/>
      <c r="G99" s="103"/>
      <c r="H99" s="103"/>
      <c r="I99" s="103"/>
    </row>
    <row r="100" spans="1:9" s="100" customFormat="1" ht="15">
      <c r="A100" s="103"/>
      <c r="C100" s="108"/>
      <c r="D100" s="103"/>
      <c r="E100" s="103"/>
      <c r="F100" s="103"/>
      <c r="G100" s="103"/>
      <c r="H100" s="103"/>
      <c r="I100" s="103"/>
    </row>
    <row r="101" spans="1:9" s="100" customFormat="1" ht="15">
      <c r="A101" s="103"/>
      <c r="C101" s="108"/>
      <c r="D101" s="103"/>
      <c r="E101" s="103"/>
      <c r="F101" s="103"/>
      <c r="G101" s="103"/>
      <c r="H101" s="103"/>
      <c r="I101" s="103"/>
    </row>
    <row r="102" spans="1:9" s="100" customFormat="1" ht="15">
      <c r="A102" s="103"/>
      <c r="C102" s="108"/>
      <c r="D102" s="103"/>
      <c r="E102" s="103"/>
      <c r="F102" s="103"/>
      <c r="G102" s="103"/>
      <c r="H102" s="103"/>
      <c r="I102" s="103"/>
    </row>
    <row r="103" spans="1:9" s="100" customFormat="1" ht="15">
      <c r="A103" s="103"/>
      <c r="C103" s="108"/>
      <c r="D103" s="103"/>
      <c r="E103" s="103"/>
      <c r="F103" s="103"/>
      <c r="G103" s="103"/>
      <c r="H103" s="103"/>
      <c r="I103" s="103"/>
    </row>
    <row r="104" spans="1:9" s="100" customFormat="1" ht="15">
      <c r="A104" s="103"/>
      <c r="C104" s="108"/>
      <c r="D104" s="103"/>
      <c r="E104" s="103"/>
      <c r="F104" s="103"/>
      <c r="G104" s="103"/>
      <c r="H104" s="103"/>
      <c r="I104" s="103"/>
    </row>
    <row r="105" spans="1:9" s="100" customFormat="1" ht="15">
      <c r="A105" s="103"/>
      <c r="C105" s="108"/>
      <c r="D105" s="103"/>
      <c r="E105" s="103"/>
      <c r="F105" s="103"/>
      <c r="G105" s="103"/>
      <c r="H105" s="103"/>
      <c r="I105" s="103"/>
    </row>
    <row r="106" spans="1:9" s="100" customFormat="1" ht="15">
      <c r="A106" s="103"/>
      <c r="C106" s="108"/>
      <c r="D106" s="103"/>
      <c r="E106" s="103"/>
      <c r="F106" s="103"/>
      <c r="G106" s="103"/>
      <c r="H106" s="103"/>
      <c r="I106" s="103"/>
    </row>
    <row r="107" spans="1:9" s="100" customFormat="1" ht="15">
      <c r="A107" s="103"/>
      <c r="C107" s="108"/>
      <c r="D107" s="103"/>
      <c r="E107" s="103"/>
      <c r="F107" s="103"/>
      <c r="G107" s="103"/>
      <c r="H107" s="103"/>
      <c r="I107" s="103"/>
    </row>
    <row r="108" spans="1:9" s="100" customFormat="1" ht="15">
      <c r="A108" s="103"/>
      <c r="C108" s="108"/>
      <c r="D108" s="103"/>
      <c r="E108" s="103"/>
      <c r="F108" s="103"/>
      <c r="G108" s="103"/>
      <c r="H108" s="103"/>
      <c r="I108" s="103"/>
    </row>
    <row r="109" spans="1:9" s="100" customFormat="1" ht="15">
      <c r="A109" s="103"/>
      <c r="C109" s="108"/>
      <c r="D109" s="103"/>
      <c r="E109" s="103"/>
      <c r="F109" s="103"/>
      <c r="G109" s="103"/>
      <c r="H109" s="103"/>
      <c r="I109" s="103"/>
    </row>
    <row r="110" spans="1:9" s="100" customFormat="1" ht="15">
      <c r="A110" s="103"/>
      <c r="C110" s="108"/>
      <c r="D110" s="103"/>
      <c r="E110" s="103"/>
      <c r="F110" s="103"/>
      <c r="G110" s="103"/>
      <c r="H110" s="103"/>
      <c r="I110" s="103"/>
    </row>
    <row r="111" spans="1:9" s="100" customFormat="1" ht="15">
      <c r="A111" s="103"/>
      <c r="C111" s="108"/>
      <c r="D111" s="103"/>
      <c r="E111" s="103"/>
      <c r="F111" s="103"/>
      <c r="G111" s="103"/>
      <c r="H111" s="103"/>
      <c r="I111" s="103"/>
    </row>
    <row r="112" spans="1:9" s="100" customFormat="1" ht="15">
      <c r="A112" s="103"/>
      <c r="C112" s="108"/>
      <c r="D112" s="103"/>
      <c r="E112" s="103"/>
      <c r="F112" s="103"/>
      <c r="G112" s="103"/>
      <c r="H112" s="103"/>
      <c r="I112" s="103"/>
    </row>
    <row r="113" spans="1:9" s="100" customFormat="1" ht="15">
      <c r="A113" s="103"/>
      <c r="C113" s="108"/>
      <c r="D113" s="103"/>
      <c r="E113" s="103"/>
      <c r="F113" s="103"/>
      <c r="G113" s="103"/>
      <c r="H113" s="103"/>
      <c r="I113" s="103"/>
    </row>
    <row r="114" spans="1:9" s="100" customFormat="1" ht="15">
      <c r="A114" s="103"/>
      <c r="C114" s="108"/>
      <c r="D114" s="103"/>
      <c r="E114" s="103"/>
      <c r="F114" s="103"/>
      <c r="G114" s="103"/>
      <c r="H114" s="103"/>
      <c r="I114" s="103"/>
    </row>
    <row r="115" spans="1:9" s="100" customFormat="1" ht="15">
      <c r="A115" s="103"/>
      <c r="C115" s="108"/>
      <c r="D115" s="103"/>
      <c r="E115" s="103"/>
      <c r="F115" s="103"/>
      <c r="G115" s="103"/>
      <c r="H115" s="103"/>
      <c r="I115" s="103"/>
    </row>
    <row r="116" spans="1:9" s="100" customFormat="1" ht="15">
      <c r="A116" s="103"/>
      <c r="C116" s="108"/>
      <c r="D116" s="103"/>
      <c r="E116" s="103"/>
      <c r="F116" s="103"/>
      <c r="G116" s="103"/>
      <c r="H116" s="103"/>
      <c r="I116" s="103"/>
    </row>
    <row r="117" spans="1:9" s="100" customFormat="1" ht="15">
      <c r="A117" s="103"/>
      <c r="C117" s="108"/>
      <c r="D117" s="103"/>
      <c r="E117" s="103"/>
      <c r="F117" s="103"/>
      <c r="G117" s="103"/>
      <c r="H117" s="103"/>
      <c r="I117" s="103"/>
    </row>
    <row r="118" spans="1:9" s="100" customFormat="1" ht="15">
      <c r="A118" s="103"/>
      <c r="C118" s="108"/>
      <c r="D118" s="103"/>
      <c r="E118" s="103"/>
      <c r="F118" s="103"/>
      <c r="G118" s="103"/>
      <c r="H118" s="103"/>
      <c r="I118" s="103"/>
    </row>
    <row r="119" spans="1:9" s="100" customFormat="1" ht="15">
      <c r="A119" s="103"/>
      <c r="C119" s="108"/>
      <c r="D119" s="103"/>
      <c r="E119" s="103"/>
      <c r="F119" s="103"/>
      <c r="G119" s="103"/>
      <c r="H119" s="103"/>
      <c r="I119" s="103"/>
    </row>
    <row r="120" spans="1:9" s="100" customFormat="1" ht="15">
      <c r="A120" s="103"/>
      <c r="C120" s="108"/>
      <c r="D120" s="103"/>
      <c r="E120" s="103"/>
      <c r="F120" s="103"/>
      <c r="G120" s="103"/>
      <c r="H120" s="103"/>
      <c r="I120" s="103"/>
    </row>
    <row r="121" spans="1:9" s="100" customFormat="1" ht="15">
      <c r="A121" s="103"/>
      <c r="C121" s="108"/>
      <c r="D121" s="103"/>
      <c r="E121" s="103"/>
      <c r="F121" s="103"/>
      <c r="G121" s="103"/>
      <c r="H121" s="103"/>
      <c r="I121" s="103"/>
    </row>
    <row r="122" spans="1:9" s="100" customFormat="1" ht="15">
      <c r="A122" s="103"/>
      <c r="C122" s="108"/>
      <c r="D122" s="103"/>
      <c r="E122" s="103"/>
      <c r="F122" s="103"/>
      <c r="G122" s="103"/>
      <c r="H122" s="103"/>
      <c r="I122" s="103"/>
    </row>
    <row r="123" spans="1:9" s="100" customFormat="1" ht="15">
      <c r="A123" s="103"/>
      <c r="C123" s="108"/>
      <c r="D123" s="103"/>
      <c r="E123" s="103"/>
      <c r="F123" s="103"/>
      <c r="G123" s="103"/>
      <c r="H123" s="103"/>
      <c r="I123" s="103"/>
    </row>
    <row r="124" spans="1:9" s="100" customFormat="1" ht="15">
      <c r="A124" s="103"/>
      <c r="C124" s="108"/>
      <c r="D124" s="103"/>
      <c r="E124" s="103"/>
      <c r="F124" s="103"/>
      <c r="G124" s="103"/>
      <c r="H124" s="103"/>
      <c r="I124" s="103"/>
    </row>
    <row r="125" spans="1:9" s="100" customFormat="1" ht="15">
      <c r="A125" s="103"/>
      <c r="C125" s="108"/>
      <c r="D125" s="103"/>
      <c r="E125" s="103"/>
      <c r="F125" s="103"/>
      <c r="G125" s="103"/>
      <c r="H125" s="103"/>
      <c r="I125" s="103"/>
    </row>
    <row r="126" spans="1:9" s="100" customFormat="1" ht="15">
      <c r="A126" s="103"/>
      <c r="C126" s="108"/>
      <c r="D126" s="103"/>
      <c r="E126" s="103"/>
      <c r="F126" s="103"/>
      <c r="G126" s="103"/>
      <c r="H126" s="103"/>
      <c r="I126" s="103"/>
    </row>
    <row r="127" spans="1:9" s="100" customFormat="1" ht="15">
      <c r="A127" s="103"/>
      <c r="C127" s="108"/>
      <c r="D127" s="103"/>
      <c r="E127" s="103"/>
      <c r="F127" s="103"/>
      <c r="G127" s="103"/>
      <c r="H127" s="103"/>
      <c r="I127" s="103"/>
    </row>
    <row r="128" spans="1:9" s="100" customFormat="1" ht="15">
      <c r="A128" s="103"/>
      <c r="C128" s="108"/>
      <c r="D128" s="103"/>
      <c r="E128" s="103"/>
      <c r="F128" s="103"/>
      <c r="G128" s="103"/>
      <c r="H128" s="103"/>
      <c r="I128" s="103"/>
    </row>
    <row r="129" spans="1:9" s="100" customFormat="1" ht="15">
      <c r="A129" s="103"/>
      <c r="C129" s="108"/>
      <c r="D129" s="103"/>
      <c r="E129" s="103"/>
      <c r="F129" s="103"/>
      <c r="G129" s="103"/>
      <c r="H129" s="103"/>
      <c r="I129" s="103"/>
    </row>
    <row r="130" spans="1:9" s="100" customFormat="1" ht="15">
      <c r="A130" s="103"/>
      <c r="C130" s="108"/>
      <c r="D130" s="103"/>
      <c r="E130" s="103"/>
      <c r="F130" s="103"/>
      <c r="G130" s="103"/>
      <c r="H130" s="103"/>
      <c r="I130" s="103"/>
    </row>
    <row r="131" spans="1:9" s="100" customFormat="1" ht="15">
      <c r="A131" s="103"/>
      <c r="C131" s="108"/>
      <c r="D131" s="103"/>
      <c r="E131" s="103"/>
      <c r="F131" s="103"/>
      <c r="G131" s="103"/>
      <c r="H131" s="103"/>
      <c r="I131" s="103"/>
    </row>
    <row r="132" spans="1:9" s="100" customFormat="1" ht="15">
      <c r="A132" s="103"/>
      <c r="C132" s="108"/>
      <c r="D132" s="103"/>
      <c r="E132" s="103"/>
      <c r="F132" s="103"/>
      <c r="G132" s="103"/>
      <c r="H132" s="103"/>
      <c r="I132" s="103"/>
    </row>
    <row r="133" spans="1:9" s="100" customFormat="1" ht="15">
      <c r="A133" s="103"/>
      <c r="C133" s="108"/>
      <c r="D133" s="103"/>
      <c r="E133" s="103"/>
      <c r="F133" s="103"/>
      <c r="G133" s="103"/>
      <c r="H133" s="103"/>
      <c r="I133" s="103"/>
    </row>
    <row r="134" spans="1:9" s="100" customFormat="1" ht="15">
      <c r="A134" s="103"/>
      <c r="C134" s="108"/>
      <c r="D134" s="103"/>
      <c r="E134" s="103"/>
      <c r="F134" s="103"/>
      <c r="G134" s="103"/>
      <c r="H134" s="103"/>
      <c r="I134" s="103"/>
    </row>
    <row r="135" spans="1:9" s="100" customFormat="1" ht="15">
      <c r="A135" s="103"/>
      <c r="C135" s="108"/>
      <c r="D135" s="103"/>
      <c r="E135" s="103"/>
      <c r="F135" s="103"/>
      <c r="G135" s="103"/>
      <c r="H135" s="103"/>
      <c r="I135" s="103"/>
    </row>
    <row r="136" spans="1:9" s="100" customFormat="1" ht="15">
      <c r="A136" s="103"/>
      <c r="C136" s="108"/>
      <c r="D136" s="103"/>
      <c r="E136" s="103"/>
      <c r="F136" s="103"/>
      <c r="G136" s="103"/>
      <c r="H136" s="103"/>
      <c r="I136" s="103"/>
    </row>
    <row r="137" spans="1:9" s="100" customFormat="1" ht="15">
      <c r="A137" s="103"/>
      <c r="C137" s="108"/>
      <c r="D137" s="103"/>
      <c r="E137" s="103"/>
      <c r="F137" s="103"/>
      <c r="G137" s="103"/>
      <c r="H137" s="103"/>
      <c r="I137" s="103"/>
    </row>
    <row r="138" spans="1:9" s="100" customFormat="1" ht="15">
      <c r="A138" s="103"/>
      <c r="C138" s="108"/>
      <c r="D138" s="103"/>
      <c r="E138" s="103"/>
      <c r="F138" s="103"/>
      <c r="G138" s="103"/>
      <c r="H138" s="103"/>
      <c r="I138" s="103"/>
    </row>
    <row r="139" spans="1:9" s="100" customFormat="1" ht="15">
      <c r="A139" s="103"/>
      <c r="C139" s="108"/>
      <c r="D139" s="103"/>
      <c r="E139" s="103"/>
      <c r="F139" s="103"/>
      <c r="G139" s="103"/>
      <c r="H139" s="103"/>
      <c r="I139" s="103"/>
    </row>
    <row r="140" spans="1:9" s="100" customFormat="1" ht="15">
      <c r="A140" s="103"/>
      <c r="C140" s="108"/>
      <c r="D140" s="103"/>
      <c r="E140" s="103"/>
      <c r="F140" s="103"/>
      <c r="G140" s="103"/>
      <c r="H140" s="103"/>
      <c r="I140" s="103"/>
    </row>
    <row r="141" spans="1:9" s="100" customFormat="1" ht="15">
      <c r="A141" s="103"/>
      <c r="C141" s="108"/>
      <c r="D141" s="103"/>
      <c r="E141" s="103"/>
      <c r="F141" s="103"/>
      <c r="G141" s="103"/>
      <c r="H141" s="103"/>
      <c r="I141" s="103"/>
    </row>
    <row r="142" spans="1:9" s="100" customFormat="1" ht="15">
      <c r="A142" s="103"/>
      <c r="C142" s="108"/>
      <c r="D142" s="103"/>
      <c r="E142" s="103"/>
      <c r="F142" s="103"/>
      <c r="G142" s="103"/>
      <c r="H142" s="103"/>
      <c r="I142" s="103"/>
    </row>
    <row r="143" spans="1:9" s="100" customFormat="1" ht="15">
      <c r="A143" s="103"/>
      <c r="C143" s="108"/>
      <c r="D143" s="103"/>
      <c r="E143" s="103"/>
      <c r="F143" s="103"/>
      <c r="G143" s="103"/>
      <c r="H143" s="103"/>
      <c r="I143" s="103"/>
    </row>
    <row r="144" spans="1:9" s="100" customFormat="1" ht="15">
      <c r="A144" s="103"/>
      <c r="C144" s="108"/>
      <c r="D144" s="103"/>
      <c r="E144" s="103"/>
      <c r="F144" s="103"/>
      <c r="G144" s="103"/>
      <c r="H144" s="103"/>
      <c r="I144" s="103"/>
    </row>
    <row r="145" spans="1:9" s="100" customFormat="1" ht="15">
      <c r="A145" s="103"/>
      <c r="C145" s="108"/>
      <c r="D145" s="103"/>
      <c r="E145" s="103"/>
      <c r="F145" s="103"/>
      <c r="G145" s="103"/>
      <c r="H145" s="103"/>
      <c r="I145" s="103"/>
    </row>
    <row r="146" spans="1:9" s="100" customFormat="1" ht="15">
      <c r="A146" s="103"/>
      <c r="C146" s="108"/>
      <c r="D146" s="103"/>
      <c r="E146" s="103"/>
      <c r="F146" s="103"/>
      <c r="G146" s="103"/>
      <c r="H146" s="103"/>
      <c r="I146" s="103"/>
    </row>
    <row r="147" spans="1:9" s="100" customFormat="1" ht="15">
      <c r="A147" s="103"/>
      <c r="C147" s="108"/>
      <c r="D147" s="103"/>
      <c r="E147" s="103"/>
      <c r="F147" s="103"/>
      <c r="G147" s="103"/>
      <c r="H147" s="103"/>
      <c r="I147" s="103"/>
    </row>
    <row r="148" spans="1:9" s="100" customFormat="1" ht="15">
      <c r="A148" s="103"/>
      <c r="C148" s="108"/>
      <c r="D148" s="103"/>
      <c r="E148" s="103"/>
      <c r="F148" s="103"/>
      <c r="G148" s="103"/>
      <c r="H148" s="103"/>
      <c r="I148" s="103"/>
    </row>
    <row r="149" spans="1:9" s="100" customFormat="1" ht="15">
      <c r="A149" s="103"/>
      <c r="C149" s="108"/>
      <c r="D149" s="103"/>
      <c r="E149" s="103"/>
      <c r="F149" s="103"/>
      <c r="G149" s="103"/>
      <c r="H149" s="103"/>
      <c r="I149" s="103"/>
    </row>
    <row r="150" spans="1:9" s="100" customFormat="1" ht="15">
      <c r="A150" s="103"/>
      <c r="C150" s="108"/>
      <c r="D150" s="103"/>
      <c r="E150" s="103"/>
      <c r="F150" s="103"/>
      <c r="G150" s="103"/>
      <c r="H150" s="103"/>
      <c r="I150" s="103"/>
    </row>
    <row r="151" spans="1:9" s="100" customFormat="1" ht="15">
      <c r="A151" s="103"/>
      <c r="C151" s="108"/>
      <c r="D151" s="103"/>
      <c r="E151" s="103"/>
      <c r="F151" s="103"/>
      <c r="G151" s="103"/>
      <c r="H151" s="103"/>
      <c r="I151" s="103"/>
    </row>
    <row r="152" spans="1:9" s="100" customFormat="1" ht="15">
      <c r="A152" s="103"/>
      <c r="C152" s="108"/>
      <c r="D152" s="103"/>
      <c r="E152" s="103"/>
      <c r="F152" s="103"/>
      <c r="G152" s="103"/>
      <c r="H152" s="103"/>
      <c r="I152" s="103"/>
    </row>
    <row r="153" spans="1:9" s="100" customFormat="1" ht="15">
      <c r="A153" s="103"/>
      <c r="C153" s="108"/>
      <c r="D153" s="103"/>
      <c r="E153" s="103"/>
      <c r="F153" s="103"/>
      <c r="G153" s="103"/>
      <c r="H153" s="103"/>
      <c r="I153" s="103"/>
    </row>
    <row r="154" spans="1:9" s="100" customFormat="1" ht="15">
      <c r="A154" s="103"/>
      <c r="C154" s="108"/>
      <c r="D154" s="103"/>
      <c r="E154" s="103"/>
      <c r="F154" s="103"/>
      <c r="G154" s="103"/>
      <c r="H154" s="103"/>
      <c r="I154" s="103"/>
    </row>
    <row r="155" spans="1:9" s="100" customFormat="1" ht="15">
      <c r="A155" s="103"/>
      <c r="C155" s="108"/>
      <c r="D155" s="103"/>
      <c r="E155" s="103"/>
      <c r="F155" s="103"/>
      <c r="G155" s="103"/>
      <c r="H155" s="103"/>
      <c r="I155" s="103"/>
    </row>
    <row r="156" spans="1:9" s="100" customFormat="1" ht="15">
      <c r="A156" s="103"/>
      <c r="C156" s="108"/>
      <c r="D156" s="103"/>
      <c r="E156" s="103"/>
      <c r="F156" s="103"/>
      <c r="G156" s="103"/>
      <c r="H156" s="103"/>
      <c r="I156" s="103"/>
    </row>
    <row r="157" spans="1:9" s="100" customFormat="1" ht="15">
      <c r="A157" s="103"/>
      <c r="C157" s="108"/>
      <c r="D157" s="103"/>
      <c r="E157" s="103"/>
      <c r="F157" s="103"/>
      <c r="G157" s="103"/>
      <c r="H157" s="103"/>
      <c r="I157" s="103"/>
    </row>
    <row r="158" spans="1:9" s="100" customFormat="1" ht="15">
      <c r="A158" s="103"/>
      <c r="C158" s="108"/>
      <c r="D158" s="103"/>
      <c r="E158" s="103"/>
      <c r="F158" s="103"/>
      <c r="G158" s="103"/>
      <c r="H158" s="103"/>
      <c r="I158" s="103"/>
    </row>
    <row r="159" spans="1:9" s="100" customFormat="1" ht="15">
      <c r="A159" s="103"/>
      <c r="C159" s="108"/>
      <c r="D159" s="103"/>
      <c r="E159" s="103"/>
      <c r="F159" s="103"/>
      <c r="G159" s="103"/>
      <c r="H159" s="103"/>
      <c r="I159" s="103"/>
    </row>
    <row r="160" spans="1:9" s="100" customFormat="1" ht="15">
      <c r="A160" s="103"/>
      <c r="C160" s="108"/>
      <c r="D160" s="103"/>
      <c r="E160" s="103"/>
      <c r="F160" s="103"/>
      <c r="G160" s="103"/>
      <c r="H160" s="103"/>
      <c r="I160" s="103"/>
    </row>
    <row r="161" spans="1:9" s="100" customFormat="1" ht="15">
      <c r="A161" s="103"/>
      <c r="C161" s="108"/>
      <c r="D161" s="103"/>
      <c r="E161" s="103"/>
      <c r="F161" s="103"/>
      <c r="G161" s="103"/>
      <c r="H161" s="103"/>
      <c r="I161" s="103"/>
    </row>
    <row r="162" spans="1:9" s="100" customFormat="1" ht="15">
      <c r="A162" s="103"/>
      <c r="C162" s="108"/>
      <c r="D162" s="103"/>
      <c r="E162" s="103"/>
      <c r="F162" s="103"/>
      <c r="G162" s="103"/>
      <c r="H162" s="103"/>
      <c r="I162" s="103"/>
    </row>
    <row r="163" spans="1:9" s="100" customFormat="1" ht="15">
      <c r="A163" s="103"/>
      <c r="C163" s="108"/>
      <c r="D163" s="103"/>
      <c r="E163" s="103"/>
      <c r="F163" s="103"/>
      <c r="G163" s="103"/>
      <c r="H163" s="103"/>
      <c r="I163" s="103"/>
    </row>
    <row r="164" spans="1:9" s="100" customFormat="1" ht="15">
      <c r="A164" s="103"/>
      <c r="C164" s="108"/>
      <c r="D164" s="103"/>
      <c r="E164" s="103"/>
      <c r="F164" s="103"/>
      <c r="G164" s="103"/>
      <c r="H164" s="103"/>
      <c r="I164" s="103"/>
    </row>
    <row r="165" spans="1:9" s="100" customFormat="1" ht="15">
      <c r="A165" s="103"/>
      <c r="C165" s="108"/>
      <c r="D165" s="103"/>
      <c r="E165" s="103"/>
      <c r="F165" s="103"/>
      <c r="G165" s="103"/>
      <c r="H165" s="103"/>
      <c r="I165" s="103"/>
    </row>
    <row r="166" spans="1:9" s="100" customFormat="1" ht="15">
      <c r="A166" s="103"/>
      <c r="C166" s="108"/>
      <c r="D166" s="103"/>
      <c r="E166" s="103"/>
      <c r="F166" s="103"/>
      <c r="G166" s="103"/>
      <c r="H166" s="103"/>
      <c r="I166" s="103"/>
    </row>
    <row r="167" spans="1:9" s="100" customFormat="1" ht="15">
      <c r="A167" s="103"/>
      <c r="C167" s="108"/>
      <c r="D167" s="103"/>
      <c r="E167" s="103"/>
      <c r="F167" s="103"/>
      <c r="G167" s="103"/>
      <c r="H167" s="103"/>
      <c r="I167" s="103"/>
    </row>
    <row r="168" spans="1:9" s="100" customFormat="1" ht="15">
      <c r="A168" s="103"/>
      <c r="C168" s="108"/>
      <c r="D168" s="103"/>
      <c r="E168" s="103"/>
      <c r="F168" s="103"/>
      <c r="G168" s="103"/>
      <c r="H168" s="103"/>
      <c r="I168" s="103"/>
    </row>
    <row r="169" spans="1:9" s="100" customFormat="1" ht="15">
      <c r="A169" s="103"/>
      <c r="C169" s="108"/>
      <c r="D169" s="103"/>
      <c r="E169" s="103"/>
      <c r="F169" s="103"/>
      <c r="G169" s="103"/>
      <c r="H169" s="103"/>
      <c r="I169" s="103"/>
    </row>
    <row r="170" spans="1:9" s="100" customFormat="1" ht="15">
      <c r="A170" s="103"/>
      <c r="C170" s="108"/>
      <c r="D170" s="103"/>
      <c r="E170" s="103"/>
      <c r="F170" s="103"/>
      <c r="G170" s="103"/>
      <c r="H170" s="103"/>
      <c r="I170" s="103"/>
    </row>
    <row r="171" spans="1:9" s="100" customFormat="1" ht="15">
      <c r="A171" s="103"/>
      <c r="C171" s="108"/>
      <c r="D171" s="103"/>
      <c r="E171" s="103"/>
      <c r="F171" s="103"/>
      <c r="G171" s="103"/>
      <c r="H171" s="103"/>
      <c r="I171" s="103"/>
    </row>
    <row r="172" spans="1:9" s="100" customFormat="1" ht="15">
      <c r="A172" s="103"/>
      <c r="C172" s="108"/>
      <c r="D172" s="103"/>
      <c r="E172" s="103"/>
      <c r="F172" s="103"/>
      <c r="G172" s="103"/>
      <c r="H172" s="103"/>
      <c r="I172" s="103"/>
    </row>
    <row r="173" spans="1:9" s="100" customFormat="1" ht="15">
      <c r="A173" s="103"/>
      <c r="C173" s="108"/>
      <c r="D173" s="103"/>
      <c r="E173" s="103"/>
      <c r="F173" s="103"/>
      <c r="G173" s="103"/>
      <c r="H173" s="103"/>
      <c r="I173" s="103"/>
    </row>
    <row r="174" spans="1:9" s="100" customFormat="1" ht="15">
      <c r="A174" s="103"/>
      <c r="C174" s="108"/>
      <c r="D174" s="103"/>
      <c r="E174" s="103"/>
      <c r="F174" s="103"/>
      <c r="G174" s="103"/>
      <c r="H174" s="103"/>
      <c r="I174" s="103"/>
    </row>
    <row r="175" spans="1:9" s="100" customFormat="1" ht="15">
      <c r="A175" s="103"/>
      <c r="C175" s="108"/>
      <c r="D175" s="103"/>
      <c r="E175" s="103"/>
      <c r="F175" s="103"/>
      <c r="G175" s="103"/>
      <c r="H175" s="103"/>
      <c r="I175" s="103"/>
    </row>
    <row r="176" spans="1:9" s="100" customFormat="1" ht="15">
      <c r="A176" s="103"/>
      <c r="C176" s="108"/>
      <c r="D176" s="103"/>
      <c r="E176" s="103"/>
      <c r="F176" s="103"/>
      <c r="G176" s="103"/>
      <c r="H176" s="103"/>
      <c r="I176" s="103"/>
    </row>
    <row r="177" spans="1:9" s="100" customFormat="1" ht="15">
      <c r="A177" s="103"/>
      <c r="C177" s="108"/>
      <c r="D177" s="103"/>
      <c r="E177" s="103"/>
      <c r="F177" s="103"/>
      <c r="G177" s="103"/>
      <c r="H177" s="103"/>
      <c r="I177" s="103"/>
    </row>
    <row r="178" spans="1:9" s="100" customFormat="1" ht="15">
      <c r="A178" s="103"/>
      <c r="C178" s="108"/>
      <c r="D178" s="103"/>
      <c r="E178" s="103"/>
      <c r="F178" s="103"/>
      <c r="G178" s="103"/>
      <c r="H178" s="103"/>
      <c r="I178" s="103"/>
    </row>
    <row r="179" spans="1:9" s="100" customFormat="1" ht="15">
      <c r="A179" s="103"/>
      <c r="C179" s="108"/>
      <c r="D179" s="103"/>
      <c r="E179" s="103"/>
      <c r="F179" s="103"/>
      <c r="G179" s="103"/>
      <c r="H179" s="103"/>
      <c r="I179" s="103"/>
    </row>
    <row r="180" spans="1:9" s="100" customFormat="1" ht="15">
      <c r="A180" s="103"/>
      <c r="C180" s="108"/>
      <c r="D180" s="103"/>
      <c r="E180" s="103"/>
      <c r="F180" s="103"/>
      <c r="G180" s="103"/>
      <c r="H180" s="103"/>
      <c r="I180" s="103"/>
    </row>
    <row r="181" spans="1:9" s="100" customFormat="1" ht="15">
      <c r="A181" s="103"/>
      <c r="C181" s="108"/>
      <c r="D181" s="103"/>
      <c r="E181" s="103"/>
      <c r="F181" s="103"/>
      <c r="G181" s="103"/>
      <c r="H181" s="103"/>
      <c r="I181" s="103"/>
    </row>
    <row r="182" spans="1:9" s="100" customFormat="1" ht="15">
      <c r="A182" s="103"/>
      <c r="C182" s="108"/>
      <c r="D182" s="103"/>
      <c r="E182" s="103"/>
      <c r="F182" s="103"/>
      <c r="G182" s="103"/>
      <c r="H182" s="103"/>
      <c r="I182" s="103"/>
    </row>
    <row r="183" spans="1:9" s="100" customFormat="1" ht="15">
      <c r="A183" s="103"/>
      <c r="C183" s="108"/>
      <c r="D183" s="103"/>
      <c r="E183" s="103"/>
      <c r="F183" s="103"/>
      <c r="G183" s="103"/>
      <c r="H183" s="103"/>
      <c r="I183" s="103"/>
    </row>
    <row r="184" spans="1:9" s="100" customFormat="1" ht="15">
      <c r="A184" s="103"/>
      <c r="C184" s="108"/>
      <c r="D184" s="103"/>
      <c r="E184" s="103"/>
      <c r="F184" s="103"/>
      <c r="G184" s="103"/>
      <c r="H184" s="103"/>
      <c r="I184" s="103"/>
    </row>
    <row r="185" spans="1:9" s="100" customFormat="1" ht="15">
      <c r="A185" s="103"/>
      <c r="C185" s="108"/>
      <c r="D185" s="103"/>
      <c r="E185" s="103"/>
      <c r="F185" s="103"/>
      <c r="G185" s="103"/>
      <c r="H185" s="103"/>
      <c r="I185" s="103"/>
    </row>
    <row r="186" spans="1:9" s="100" customFormat="1" ht="15">
      <c r="A186" s="103"/>
      <c r="C186" s="108"/>
      <c r="D186" s="103"/>
      <c r="E186" s="103"/>
      <c r="F186" s="103"/>
      <c r="G186" s="103"/>
      <c r="H186" s="103"/>
      <c r="I186" s="103"/>
    </row>
    <row r="187" spans="1:9" s="100" customFormat="1" ht="15">
      <c r="A187" s="103"/>
      <c r="C187" s="108"/>
      <c r="D187" s="103"/>
      <c r="E187" s="103"/>
      <c r="F187" s="103"/>
      <c r="G187" s="103"/>
      <c r="H187" s="103"/>
      <c r="I187" s="103"/>
    </row>
    <row r="188" spans="1:9" s="100" customFormat="1" ht="15">
      <c r="A188" s="103"/>
      <c r="C188" s="108"/>
      <c r="D188" s="103"/>
      <c r="E188" s="103"/>
      <c r="F188" s="103"/>
      <c r="G188" s="103"/>
      <c r="H188" s="103"/>
      <c r="I188" s="103"/>
    </row>
    <row r="189" spans="1:9" s="100" customFormat="1" ht="15">
      <c r="A189" s="103"/>
      <c r="C189" s="108"/>
      <c r="D189" s="103"/>
      <c r="E189" s="103"/>
      <c r="F189" s="103"/>
      <c r="G189" s="103"/>
      <c r="H189" s="103"/>
      <c r="I189" s="103"/>
    </row>
    <row r="190" spans="1:9" s="100" customFormat="1" ht="15">
      <c r="A190" s="103"/>
      <c r="C190" s="108"/>
      <c r="D190" s="103"/>
      <c r="E190" s="103"/>
      <c r="F190" s="103"/>
      <c r="G190" s="103"/>
      <c r="H190" s="103"/>
      <c r="I190" s="103"/>
    </row>
    <row r="191" spans="1:9" s="100" customFormat="1" ht="15">
      <c r="A191" s="103"/>
      <c r="C191" s="108"/>
      <c r="D191" s="103"/>
      <c r="E191" s="103"/>
      <c r="F191" s="103"/>
      <c r="G191" s="103"/>
      <c r="H191" s="103"/>
      <c r="I191" s="103"/>
    </row>
    <row r="192" spans="1:9" s="100" customFormat="1" ht="15">
      <c r="A192" s="103"/>
      <c r="C192" s="108"/>
      <c r="D192" s="103"/>
      <c r="E192" s="103"/>
      <c r="F192" s="103"/>
      <c r="G192" s="103"/>
      <c r="H192" s="103"/>
      <c r="I192" s="103"/>
    </row>
    <row r="193" spans="1:9" s="100" customFormat="1" ht="15">
      <c r="A193" s="103"/>
      <c r="C193" s="108"/>
      <c r="D193" s="103"/>
      <c r="E193" s="103"/>
      <c r="F193" s="103"/>
      <c r="G193" s="103"/>
      <c r="H193" s="103"/>
      <c r="I193" s="103"/>
    </row>
    <row r="194" spans="1:9" s="100" customFormat="1" ht="15">
      <c r="A194" s="103"/>
      <c r="C194" s="108"/>
      <c r="D194" s="103"/>
      <c r="E194" s="103"/>
      <c r="F194" s="103"/>
      <c r="G194" s="103"/>
      <c r="H194" s="103"/>
      <c r="I194" s="103"/>
    </row>
    <row r="195" spans="1:9" s="100" customFormat="1" ht="15">
      <c r="A195" s="103"/>
      <c r="C195" s="108"/>
      <c r="D195" s="103"/>
      <c r="E195" s="103"/>
      <c r="F195" s="103"/>
      <c r="G195" s="103"/>
      <c r="H195" s="103"/>
      <c r="I195" s="103"/>
    </row>
    <row r="196" spans="1:9" s="100" customFormat="1" ht="15">
      <c r="A196" s="103"/>
      <c r="C196" s="108"/>
      <c r="D196" s="103"/>
      <c r="E196" s="103"/>
      <c r="F196" s="103"/>
      <c r="G196" s="103"/>
      <c r="H196" s="103"/>
      <c r="I196" s="103"/>
    </row>
    <row r="197" spans="1:9" s="100" customFormat="1" ht="15">
      <c r="A197" s="103"/>
      <c r="C197" s="108"/>
      <c r="D197" s="103"/>
      <c r="E197" s="103"/>
      <c r="F197" s="103"/>
      <c r="G197" s="103"/>
      <c r="H197" s="103"/>
      <c r="I197" s="103"/>
    </row>
    <row r="198" spans="1:9" s="100" customFormat="1" ht="15">
      <c r="A198" s="103"/>
      <c r="C198" s="108"/>
      <c r="D198" s="103"/>
      <c r="E198" s="103"/>
      <c r="F198" s="103"/>
      <c r="G198" s="103"/>
      <c r="H198" s="103"/>
      <c r="I198" s="103"/>
    </row>
    <row r="199" spans="1:9" s="100" customFormat="1" ht="15">
      <c r="A199" s="103"/>
      <c r="C199" s="108"/>
      <c r="D199" s="103"/>
      <c r="E199" s="103"/>
      <c r="F199" s="103"/>
      <c r="G199" s="103"/>
      <c r="H199" s="103"/>
      <c r="I199" s="103"/>
    </row>
    <row r="200" spans="1:9" s="100" customFormat="1" ht="15">
      <c r="A200" s="103"/>
      <c r="C200" s="108"/>
      <c r="D200" s="103"/>
      <c r="E200" s="103"/>
      <c r="F200" s="103"/>
      <c r="G200" s="103"/>
      <c r="H200" s="103"/>
      <c r="I200" s="103"/>
    </row>
    <row r="201" spans="1:9" s="100" customFormat="1" ht="15">
      <c r="A201" s="103"/>
      <c r="C201" s="108"/>
      <c r="D201" s="103"/>
      <c r="E201" s="103"/>
      <c r="F201" s="103"/>
      <c r="G201" s="103"/>
      <c r="H201" s="103"/>
      <c r="I201" s="103"/>
    </row>
    <row r="202" spans="1:9" s="100" customFormat="1" ht="15">
      <c r="A202" s="103"/>
      <c r="C202" s="108"/>
      <c r="D202" s="103"/>
      <c r="E202" s="103"/>
      <c r="F202" s="103"/>
      <c r="G202" s="103"/>
      <c r="H202" s="103"/>
      <c r="I202" s="103"/>
    </row>
    <row r="203" spans="1:9" s="100" customFormat="1" ht="15">
      <c r="A203" s="103"/>
      <c r="C203" s="108"/>
      <c r="D203" s="103"/>
      <c r="E203" s="103"/>
      <c r="F203" s="103"/>
      <c r="G203" s="103"/>
      <c r="H203" s="103"/>
      <c r="I203" s="103"/>
    </row>
    <row r="204" spans="1:9" s="100" customFormat="1" ht="15">
      <c r="A204" s="103"/>
      <c r="C204" s="108"/>
      <c r="D204" s="103"/>
      <c r="E204" s="103"/>
      <c r="F204" s="103"/>
      <c r="G204" s="103"/>
      <c r="H204" s="103"/>
      <c r="I204" s="103"/>
    </row>
    <row r="205" spans="1:9" s="100" customFormat="1" ht="15">
      <c r="A205" s="103"/>
      <c r="C205" s="108"/>
      <c r="D205" s="103"/>
      <c r="E205" s="103"/>
      <c r="F205" s="103"/>
      <c r="G205" s="103"/>
      <c r="H205" s="103"/>
      <c r="I205" s="103"/>
    </row>
    <row r="206" spans="1:9" s="100" customFormat="1" ht="15">
      <c r="A206" s="103"/>
      <c r="C206" s="108"/>
      <c r="D206" s="103"/>
      <c r="E206" s="103"/>
      <c r="F206" s="103"/>
      <c r="G206" s="103"/>
      <c r="H206" s="103"/>
      <c r="I206" s="103"/>
    </row>
    <row r="207" spans="1:9" s="100" customFormat="1" ht="15">
      <c r="A207" s="103"/>
      <c r="C207" s="108"/>
      <c r="D207" s="103"/>
      <c r="E207" s="103"/>
      <c r="F207" s="103"/>
      <c r="G207" s="103"/>
      <c r="H207" s="103"/>
      <c r="I207" s="103"/>
    </row>
    <row r="208" spans="1:9" s="100" customFormat="1" ht="15">
      <c r="A208" s="103"/>
      <c r="C208" s="108"/>
      <c r="D208" s="103"/>
      <c r="E208" s="103"/>
      <c r="F208" s="103"/>
      <c r="G208" s="103"/>
      <c r="H208" s="103"/>
      <c r="I208" s="103"/>
    </row>
    <row r="209" spans="1:9" s="100" customFormat="1" ht="15">
      <c r="A209" s="103"/>
      <c r="C209" s="108"/>
      <c r="D209" s="103"/>
      <c r="E209" s="103"/>
      <c r="F209" s="103"/>
      <c r="G209" s="103"/>
      <c r="H209" s="103"/>
      <c r="I209" s="103"/>
    </row>
    <row r="210" spans="1:9" s="100" customFormat="1" ht="15">
      <c r="A210" s="103"/>
      <c r="C210" s="108"/>
      <c r="D210" s="103"/>
      <c r="E210" s="103"/>
      <c r="F210" s="103"/>
      <c r="G210" s="103"/>
      <c r="H210" s="103"/>
      <c r="I210" s="103"/>
    </row>
    <row r="211" spans="1:9" s="100" customFormat="1" ht="15">
      <c r="A211" s="103"/>
      <c r="C211" s="108"/>
      <c r="D211" s="103"/>
      <c r="E211" s="103"/>
      <c r="F211" s="103"/>
      <c r="G211" s="103"/>
      <c r="H211" s="103"/>
      <c r="I211" s="103"/>
    </row>
    <row r="212" spans="1:9" s="100" customFormat="1" ht="15">
      <c r="A212" s="103"/>
      <c r="C212" s="108"/>
      <c r="D212" s="103"/>
      <c r="E212" s="103"/>
      <c r="F212" s="103"/>
      <c r="G212" s="103"/>
      <c r="H212" s="103"/>
      <c r="I212" s="103"/>
    </row>
    <row r="213" spans="1:9" s="100" customFormat="1" ht="15">
      <c r="A213" s="103"/>
      <c r="C213" s="108"/>
      <c r="D213" s="103"/>
      <c r="E213" s="103"/>
      <c r="F213" s="103"/>
      <c r="G213" s="103"/>
      <c r="H213" s="103"/>
      <c r="I213" s="103"/>
    </row>
    <row r="214" spans="1:9" s="100" customFormat="1" ht="15">
      <c r="A214" s="103"/>
      <c r="C214" s="108"/>
      <c r="D214" s="103"/>
      <c r="E214" s="103"/>
      <c r="F214" s="103"/>
      <c r="G214" s="103"/>
      <c r="H214" s="103"/>
      <c r="I214" s="103"/>
    </row>
    <row r="215" spans="1:9" s="100" customFormat="1" ht="15">
      <c r="A215" s="103"/>
      <c r="C215" s="108"/>
      <c r="D215" s="103"/>
      <c r="E215" s="103"/>
      <c r="F215" s="103"/>
      <c r="G215" s="103"/>
      <c r="H215" s="103"/>
      <c r="I215" s="103"/>
    </row>
    <row r="216" spans="1:9" s="100" customFormat="1" ht="15">
      <c r="A216" s="103"/>
      <c r="C216" s="108"/>
      <c r="D216" s="103"/>
      <c r="E216" s="103"/>
      <c r="F216" s="103"/>
      <c r="G216" s="103"/>
      <c r="H216" s="103"/>
      <c r="I216" s="103"/>
    </row>
    <row r="217" spans="1:9" s="100" customFormat="1" ht="15">
      <c r="A217" s="103"/>
      <c r="C217" s="108"/>
      <c r="D217" s="103"/>
      <c r="E217" s="103"/>
      <c r="F217" s="103"/>
      <c r="G217" s="103"/>
      <c r="H217" s="103"/>
      <c r="I217" s="103"/>
    </row>
    <row r="218" spans="1:9" s="100" customFormat="1" ht="15">
      <c r="A218" s="103"/>
      <c r="C218" s="108"/>
      <c r="D218" s="103"/>
      <c r="E218" s="103"/>
      <c r="F218" s="103"/>
      <c r="G218" s="103"/>
      <c r="H218" s="103"/>
      <c r="I218" s="103"/>
    </row>
    <row r="219" spans="1:9" s="100" customFormat="1" ht="15">
      <c r="A219" s="103"/>
      <c r="C219" s="108"/>
      <c r="D219" s="103"/>
      <c r="E219" s="103"/>
      <c r="F219" s="103"/>
      <c r="G219" s="103"/>
      <c r="H219" s="103"/>
      <c r="I219" s="103"/>
    </row>
    <row r="220" spans="1:9" s="100" customFormat="1" ht="15">
      <c r="A220" s="103"/>
      <c r="C220" s="108"/>
      <c r="D220" s="103"/>
      <c r="E220" s="103"/>
      <c r="F220" s="103"/>
      <c r="G220" s="103"/>
      <c r="H220" s="103"/>
      <c r="I220" s="103"/>
    </row>
    <row r="221" spans="1:9" s="100" customFormat="1" ht="15">
      <c r="A221" s="103"/>
      <c r="C221" s="108"/>
      <c r="D221" s="103"/>
      <c r="E221" s="103"/>
      <c r="F221" s="103"/>
      <c r="G221" s="103"/>
      <c r="H221" s="103"/>
      <c r="I221" s="103"/>
    </row>
    <row r="222" spans="1:9" s="100" customFormat="1" ht="15">
      <c r="A222" s="103"/>
      <c r="C222" s="108"/>
      <c r="D222" s="103"/>
      <c r="E222" s="103"/>
      <c r="F222" s="103"/>
      <c r="G222" s="103"/>
      <c r="H222" s="103"/>
      <c r="I222" s="103"/>
    </row>
    <row r="223" spans="1:9" s="100" customFormat="1" ht="15">
      <c r="A223" s="103"/>
      <c r="C223" s="108"/>
      <c r="D223" s="103"/>
      <c r="E223" s="103"/>
      <c r="F223" s="103"/>
      <c r="G223" s="103"/>
      <c r="H223" s="103"/>
      <c r="I223" s="103"/>
    </row>
    <row r="224" spans="1:9" s="100" customFormat="1" ht="15">
      <c r="A224" s="103"/>
      <c r="C224" s="108"/>
      <c r="D224" s="103"/>
      <c r="E224" s="103"/>
      <c r="F224" s="103"/>
      <c r="G224" s="103"/>
      <c r="H224" s="103"/>
      <c r="I224" s="103"/>
    </row>
    <row r="225" spans="1:9" s="100" customFormat="1" ht="15">
      <c r="A225" s="103"/>
      <c r="C225" s="108"/>
      <c r="D225" s="103"/>
      <c r="E225" s="103"/>
      <c r="F225" s="103"/>
      <c r="G225" s="103"/>
      <c r="H225" s="103"/>
      <c r="I225" s="103"/>
    </row>
    <row r="226" spans="1:9" s="100" customFormat="1" ht="15">
      <c r="A226" s="103"/>
      <c r="C226" s="108"/>
      <c r="D226" s="103"/>
      <c r="E226" s="103"/>
      <c r="F226" s="103"/>
      <c r="G226" s="103"/>
      <c r="H226" s="103"/>
      <c r="I226" s="103"/>
    </row>
    <row r="227" spans="1:9" s="100" customFormat="1" ht="15">
      <c r="A227" s="103"/>
      <c r="C227" s="108"/>
      <c r="D227" s="103"/>
      <c r="E227" s="103"/>
      <c r="F227" s="103"/>
      <c r="G227" s="103"/>
      <c r="H227" s="103"/>
      <c r="I227" s="103"/>
    </row>
    <row r="228" spans="1:9" s="100" customFormat="1" ht="15">
      <c r="A228" s="103"/>
      <c r="C228" s="108"/>
      <c r="D228" s="103"/>
      <c r="E228" s="103"/>
      <c r="F228" s="103"/>
      <c r="G228" s="103"/>
      <c r="H228" s="103"/>
      <c r="I228" s="103"/>
    </row>
    <row r="229" spans="1:9" s="100" customFormat="1" ht="15">
      <c r="A229" s="103"/>
      <c r="C229" s="108"/>
      <c r="D229" s="103"/>
      <c r="E229" s="103"/>
      <c r="F229" s="103"/>
      <c r="G229" s="103"/>
      <c r="H229" s="103"/>
      <c r="I229" s="103"/>
    </row>
    <row r="230" spans="1:9" s="100" customFormat="1" ht="15">
      <c r="A230" s="103"/>
      <c r="C230" s="108"/>
      <c r="D230" s="103"/>
      <c r="E230" s="103"/>
      <c r="F230" s="103"/>
      <c r="G230" s="103"/>
      <c r="H230" s="103"/>
      <c r="I230" s="103"/>
    </row>
    <row r="231" spans="1:9" s="100" customFormat="1" ht="15">
      <c r="A231" s="103"/>
      <c r="C231" s="108"/>
      <c r="D231" s="103"/>
      <c r="E231" s="103"/>
      <c r="F231" s="103"/>
      <c r="G231" s="103"/>
      <c r="H231" s="103"/>
      <c r="I231" s="103"/>
    </row>
    <row r="232" spans="1:9" s="100" customFormat="1" ht="15">
      <c r="A232" s="103"/>
      <c r="C232" s="108"/>
      <c r="D232" s="103"/>
      <c r="E232" s="103"/>
      <c r="F232" s="103"/>
      <c r="G232" s="103"/>
      <c r="H232" s="103"/>
      <c r="I232" s="103"/>
    </row>
    <row r="233" spans="1:9" s="100" customFormat="1" ht="15">
      <c r="A233" s="103"/>
      <c r="C233" s="108"/>
      <c r="D233" s="103"/>
      <c r="E233" s="103"/>
      <c r="F233" s="103"/>
      <c r="G233" s="103"/>
      <c r="H233" s="103"/>
      <c r="I233" s="103"/>
    </row>
    <row r="234" spans="1:9" s="100" customFormat="1" ht="15">
      <c r="A234" s="103"/>
      <c r="C234" s="108"/>
      <c r="D234" s="103"/>
      <c r="E234" s="103"/>
      <c r="F234" s="103"/>
      <c r="G234" s="103"/>
      <c r="H234" s="103"/>
      <c r="I234" s="103"/>
    </row>
    <row r="235" spans="1:9" s="100" customFormat="1" ht="15">
      <c r="A235" s="103"/>
      <c r="C235" s="108"/>
      <c r="D235" s="103"/>
      <c r="E235" s="103"/>
      <c r="F235" s="103"/>
      <c r="G235" s="103"/>
      <c r="H235" s="103"/>
      <c r="I235" s="103"/>
    </row>
    <row r="236" spans="1:9" s="100" customFormat="1" ht="15">
      <c r="A236" s="103"/>
      <c r="C236" s="108"/>
      <c r="D236" s="103"/>
      <c r="E236" s="103"/>
      <c r="F236" s="103"/>
      <c r="G236" s="103"/>
      <c r="H236" s="103"/>
      <c r="I236" s="103"/>
    </row>
    <row r="237" spans="1:9" s="100" customFormat="1" ht="15">
      <c r="A237" s="103"/>
      <c r="C237" s="108"/>
      <c r="D237" s="103"/>
      <c r="E237" s="103"/>
      <c r="F237" s="103"/>
      <c r="G237" s="103"/>
      <c r="H237" s="103"/>
      <c r="I237" s="103"/>
    </row>
    <row r="238" spans="1:9" s="100" customFormat="1" ht="15">
      <c r="A238" s="103"/>
      <c r="C238" s="108"/>
      <c r="D238" s="103"/>
      <c r="E238" s="103"/>
      <c r="F238" s="103"/>
      <c r="G238" s="103"/>
      <c r="H238" s="103"/>
      <c r="I238" s="103"/>
    </row>
    <row r="239" spans="1:9" s="100" customFormat="1" ht="15">
      <c r="A239" s="103"/>
      <c r="C239" s="108"/>
      <c r="D239" s="103"/>
      <c r="E239" s="103"/>
      <c r="F239" s="103"/>
      <c r="G239" s="103"/>
      <c r="H239" s="103"/>
      <c r="I239" s="103"/>
    </row>
    <row r="240" spans="1:9" s="100" customFormat="1" ht="15">
      <c r="A240" s="103"/>
      <c r="C240" s="108"/>
      <c r="D240" s="103"/>
      <c r="E240" s="103"/>
      <c r="F240" s="103"/>
      <c r="G240" s="103"/>
      <c r="H240" s="103"/>
      <c r="I240" s="103"/>
    </row>
    <row r="241" spans="1:9" s="100" customFormat="1" ht="15">
      <c r="A241" s="103"/>
      <c r="C241" s="108"/>
      <c r="D241" s="103"/>
      <c r="E241" s="103"/>
      <c r="F241" s="103"/>
      <c r="G241" s="103"/>
      <c r="H241" s="103"/>
      <c r="I241" s="103"/>
    </row>
    <row r="242" spans="1:9" s="100" customFormat="1" ht="15">
      <c r="A242" s="103"/>
      <c r="C242" s="108"/>
      <c r="D242" s="103"/>
      <c r="E242" s="103"/>
      <c r="F242" s="103"/>
      <c r="G242" s="103"/>
      <c r="H242" s="103"/>
      <c r="I242" s="103"/>
    </row>
    <row r="243" spans="1:9" s="100" customFormat="1" ht="15">
      <c r="A243" s="103"/>
      <c r="C243" s="108"/>
      <c r="D243" s="103"/>
      <c r="E243" s="103"/>
      <c r="F243" s="103"/>
      <c r="G243" s="103"/>
      <c r="H243" s="103"/>
      <c r="I243" s="103"/>
    </row>
    <row r="244" spans="1:9" s="100" customFormat="1" ht="15">
      <c r="A244" s="103"/>
      <c r="C244" s="108"/>
      <c r="D244" s="103"/>
      <c r="E244" s="103"/>
      <c r="F244" s="103"/>
      <c r="G244" s="103"/>
      <c r="H244" s="103"/>
      <c r="I244" s="103"/>
    </row>
    <row r="245" spans="1:9" s="100" customFormat="1" ht="15">
      <c r="A245" s="103"/>
      <c r="C245" s="108"/>
      <c r="D245" s="103"/>
      <c r="E245" s="103"/>
      <c r="F245" s="103"/>
      <c r="G245" s="103"/>
      <c r="H245" s="103"/>
      <c r="I245" s="103"/>
    </row>
    <row r="246" spans="1:9" s="100" customFormat="1" ht="15">
      <c r="A246" s="103"/>
      <c r="C246" s="108"/>
      <c r="D246" s="103"/>
      <c r="E246" s="103"/>
      <c r="F246" s="103"/>
      <c r="G246" s="103"/>
      <c r="H246" s="103"/>
      <c r="I246" s="103"/>
    </row>
    <row r="247" spans="1:9" s="100" customFormat="1" ht="15">
      <c r="A247" s="103"/>
      <c r="C247" s="108"/>
      <c r="D247" s="103"/>
      <c r="E247" s="103"/>
      <c r="F247" s="103"/>
      <c r="G247" s="103"/>
      <c r="H247" s="103"/>
      <c r="I247" s="103"/>
    </row>
    <row r="248" spans="1:9" s="100" customFormat="1" ht="15">
      <c r="A248" s="103"/>
      <c r="C248" s="108"/>
      <c r="D248" s="103"/>
      <c r="E248" s="103"/>
      <c r="F248" s="103"/>
      <c r="G248" s="103"/>
      <c r="H248" s="103"/>
      <c r="I248" s="103"/>
    </row>
    <row r="249" spans="1:9" s="100" customFormat="1" ht="15">
      <c r="A249" s="103"/>
      <c r="C249" s="108"/>
      <c r="D249" s="103"/>
      <c r="E249" s="103"/>
      <c r="F249" s="103"/>
      <c r="G249" s="103"/>
      <c r="H249" s="103"/>
      <c r="I249" s="103"/>
    </row>
    <row r="250" spans="1:9" s="100" customFormat="1" ht="15">
      <c r="A250" s="103"/>
      <c r="C250" s="108"/>
      <c r="D250" s="103"/>
      <c r="E250" s="103"/>
      <c r="F250" s="103"/>
      <c r="G250" s="103"/>
      <c r="H250" s="103"/>
      <c r="I250" s="103"/>
    </row>
    <row r="251" spans="1:9" s="100" customFormat="1" ht="15">
      <c r="A251" s="103"/>
      <c r="C251" s="108"/>
      <c r="D251" s="103"/>
      <c r="E251" s="103"/>
      <c r="F251" s="103"/>
      <c r="G251" s="103"/>
      <c r="H251" s="103"/>
      <c r="I251" s="103"/>
    </row>
    <row r="252" spans="1:9" s="100" customFormat="1" ht="15">
      <c r="A252" s="103"/>
      <c r="C252" s="108"/>
      <c r="D252" s="103"/>
      <c r="E252" s="103"/>
      <c r="F252" s="103"/>
      <c r="G252" s="103"/>
      <c r="H252" s="103"/>
      <c r="I252" s="103"/>
    </row>
    <row r="253" spans="1:9" s="100" customFormat="1" ht="15">
      <c r="A253" s="103"/>
      <c r="C253" s="108"/>
      <c r="D253" s="103"/>
      <c r="E253" s="103"/>
      <c r="F253" s="103"/>
      <c r="G253" s="103"/>
      <c r="H253" s="103"/>
      <c r="I253" s="103"/>
    </row>
    <row r="254" spans="1:9" s="100" customFormat="1" ht="15">
      <c r="A254" s="103"/>
      <c r="C254" s="108"/>
      <c r="D254" s="103"/>
      <c r="E254" s="103"/>
      <c r="F254" s="103"/>
      <c r="G254" s="103"/>
      <c r="H254" s="103"/>
      <c r="I254" s="103"/>
    </row>
    <row r="255" spans="1:9" s="100" customFormat="1" ht="15">
      <c r="A255" s="103"/>
      <c r="C255" s="108"/>
      <c r="D255" s="103"/>
      <c r="E255" s="103"/>
      <c r="F255" s="103"/>
      <c r="G255" s="103"/>
      <c r="H255" s="103"/>
      <c r="I255" s="103"/>
    </row>
    <row r="256" spans="1:9" s="100" customFormat="1" ht="15">
      <c r="A256" s="103"/>
      <c r="C256" s="108"/>
      <c r="D256" s="103"/>
      <c r="E256" s="103"/>
      <c r="F256" s="103"/>
      <c r="G256" s="103"/>
      <c r="H256" s="103"/>
      <c r="I256" s="103"/>
    </row>
    <row r="257" spans="1:9" s="100" customFormat="1" ht="15">
      <c r="A257" s="103"/>
      <c r="C257" s="108"/>
      <c r="D257" s="103"/>
      <c r="E257" s="103"/>
      <c r="F257" s="103"/>
      <c r="G257" s="103"/>
      <c r="H257" s="103"/>
      <c r="I257" s="103"/>
    </row>
    <row r="258" spans="1:9" s="100" customFormat="1" ht="15">
      <c r="A258" s="103"/>
      <c r="C258" s="108"/>
      <c r="D258" s="103"/>
      <c r="E258" s="103"/>
      <c r="F258" s="103"/>
      <c r="G258" s="103"/>
      <c r="H258" s="103"/>
      <c r="I258" s="103"/>
    </row>
    <row r="259" spans="1:9" s="100" customFormat="1" ht="15">
      <c r="A259" s="103"/>
      <c r="C259" s="108"/>
      <c r="D259" s="103"/>
      <c r="E259" s="103"/>
      <c r="F259" s="103"/>
      <c r="G259" s="103"/>
      <c r="H259" s="103"/>
      <c r="I259" s="103"/>
    </row>
    <row r="260" spans="1:9" s="100" customFormat="1" ht="15">
      <c r="A260" s="103"/>
      <c r="C260" s="108"/>
      <c r="D260" s="103"/>
      <c r="E260" s="103"/>
      <c r="F260" s="103"/>
      <c r="G260" s="103"/>
      <c r="H260" s="103"/>
      <c r="I260" s="103"/>
    </row>
    <row r="261" spans="1:9" s="100" customFormat="1" ht="15">
      <c r="A261" s="103"/>
      <c r="C261" s="108"/>
      <c r="D261" s="103"/>
      <c r="E261" s="103"/>
      <c r="F261" s="103"/>
      <c r="G261" s="103"/>
      <c r="H261" s="103"/>
      <c r="I261" s="103"/>
    </row>
    <row r="262" spans="1:9" s="100" customFormat="1" ht="15">
      <c r="A262" s="103"/>
      <c r="C262" s="108"/>
      <c r="D262" s="103"/>
      <c r="E262" s="103"/>
      <c r="F262" s="103"/>
      <c r="G262" s="103"/>
      <c r="H262" s="103"/>
      <c r="I262" s="103"/>
    </row>
    <row r="263" spans="1:9" s="100" customFormat="1" ht="15">
      <c r="A263" s="103"/>
      <c r="C263" s="108"/>
      <c r="D263" s="103"/>
      <c r="E263" s="103"/>
      <c r="F263" s="103"/>
      <c r="G263" s="103"/>
      <c r="H263" s="103"/>
      <c r="I263" s="103"/>
    </row>
    <row r="264" spans="1:9" s="100" customFormat="1" ht="15">
      <c r="A264" s="103"/>
      <c r="C264" s="108"/>
      <c r="D264" s="103"/>
      <c r="E264" s="103"/>
      <c r="F264" s="103"/>
      <c r="G264" s="103"/>
      <c r="H264" s="103"/>
      <c r="I264" s="103"/>
    </row>
    <row r="265" spans="1:9" s="100" customFormat="1" ht="15">
      <c r="A265" s="103"/>
      <c r="C265" s="108"/>
      <c r="D265" s="103"/>
      <c r="E265" s="103"/>
      <c r="F265" s="103"/>
      <c r="G265" s="103"/>
      <c r="H265" s="103"/>
      <c r="I265" s="103"/>
    </row>
    <row r="266" spans="1:9" s="100" customFormat="1" ht="15">
      <c r="A266" s="103"/>
      <c r="C266" s="108"/>
      <c r="D266" s="103"/>
      <c r="E266" s="103"/>
      <c r="F266" s="103"/>
      <c r="G266" s="103"/>
      <c r="H266" s="103"/>
      <c r="I266" s="103"/>
    </row>
    <row r="267" spans="1:9" s="100" customFormat="1" ht="15">
      <c r="A267" s="103"/>
      <c r="C267" s="108"/>
      <c r="D267" s="103"/>
      <c r="E267" s="103"/>
      <c r="F267" s="103"/>
      <c r="G267" s="103"/>
      <c r="H267" s="103"/>
      <c r="I267" s="103"/>
    </row>
    <row r="268" spans="1:9" s="100" customFormat="1" ht="15">
      <c r="A268" s="103"/>
      <c r="C268" s="108"/>
      <c r="D268" s="103"/>
      <c r="E268" s="103"/>
      <c r="F268" s="103"/>
      <c r="G268" s="103"/>
      <c r="H268" s="103"/>
      <c r="I268" s="103"/>
    </row>
    <row r="269" spans="1:9" s="100" customFormat="1" ht="15">
      <c r="A269" s="103"/>
      <c r="C269" s="108"/>
      <c r="D269" s="103"/>
      <c r="E269" s="103"/>
      <c r="F269" s="103"/>
      <c r="G269" s="103"/>
      <c r="H269" s="103"/>
      <c r="I269" s="103"/>
    </row>
    <row r="270" spans="1:9" s="100" customFormat="1" ht="15">
      <c r="A270" s="103"/>
      <c r="C270" s="108"/>
      <c r="D270" s="103"/>
      <c r="E270" s="103"/>
      <c r="F270" s="103"/>
      <c r="G270" s="103"/>
      <c r="H270" s="103"/>
      <c r="I270" s="103"/>
    </row>
    <row r="271" spans="1:9" s="100" customFormat="1" ht="15">
      <c r="A271" s="103"/>
      <c r="C271" s="108"/>
      <c r="D271" s="103"/>
      <c r="E271" s="103"/>
      <c r="F271" s="103"/>
      <c r="G271" s="103"/>
      <c r="H271" s="103"/>
      <c r="I271" s="103"/>
    </row>
    <row r="272" spans="1:9" s="100" customFormat="1" ht="15">
      <c r="A272" s="103"/>
      <c r="C272" s="108"/>
      <c r="D272" s="103"/>
      <c r="E272" s="103"/>
      <c r="F272" s="103"/>
      <c r="G272" s="103"/>
      <c r="H272" s="103"/>
      <c r="I272" s="103"/>
    </row>
    <row r="273" spans="1:9" s="100" customFormat="1" ht="15">
      <c r="A273" s="103"/>
      <c r="C273" s="108"/>
      <c r="D273" s="103"/>
      <c r="E273" s="103"/>
      <c r="F273" s="103"/>
      <c r="G273" s="103"/>
      <c r="H273" s="103"/>
      <c r="I273" s="103"/>
    </row>
    <row r="274" spans="1:9" s="100" customFormat="1" ht="15">
      <c r="A274" s="103"/>
      <c r="C274" s="108"/>
      <c r="D274" s="103"/>
      <c r="E274" s="103"/>
      <c r="F274" s="103"/>
      <c r="G274" s="103"/>
      <c r="H274" s="103"/>
      <c r="I274" s="103"/>
    </row>
    <row r="275" spans="1:9" s="100" customFormat="1" ht="15">
      <c r="A275" s="103"/>
      <c r="C275" s="108"/>
      <c r="D275" s="103"/>
      <c r="E275" s="103"/>
      <c r="F275" s="103"/>
      <c r="G275" s="103"/>
      <c r="H275" s="103"/>
      <c r="I275" s="103"/>
    </row>
    <row r="276" spans="1:9" s="100" customFormat="1" ht="15">
      <c r="A276" s="103"/>
      <c r="C276" s="108"/>
      <c r="D276" s="103"/>
      <c r="E276" s="103"/>
      <c r="F276" s="103"/>
      <c r="G276" s="103"/>
      <c r="H276" s="103"/>
      <c r="I276" s="103"/>
    </row>
    <row r="277" spans="1:9" s="100" customFormat="1" ht="15">
      <c r="A277" s="103"/>
      <c r="C277" s="108"/>
      <c r="D277" s="103"/>
      <c r="E277" s="103"/>
      <c r="F277" s="103"/>
      <c r="G277" s="103"/>
      <c r="H277" s="103"/>
      <c r="I277" s="103"/>
    </row>
    <row r="278" spans="1:9" s="100" customFormat="1" ht="15">
      <c r="A278" s="103"/>
      <c r="C278" s="108"/>
      <c r="D278" s="103"/>
      <c r="E278" s="103"/>
      <c r="F278" s="103"/>
      <c r="G278" s="103"/>
      <c r="H278" s="103"/>
      <c r="I278" s="103"/>
    </row>
    <row r="279" spans="1:9" s="100" customFormat="1" ht="15">
      <c r="A279" s="103"/>
      <c r="C279" s="108"/>
      <c r="D279" s="103"/>
      <c r="E279" s="103"/>
      <c r="F279" s="103"/>
      <c r="G279" s="103"/>
      <c r="H279" s="103"/>
      <c r="I279" s="103"/>
    </row>
    <row r="280" spans="1:9" s="100" customFormat="1" ht="15">
      <c r="A280" s="103"/>
      <c r="C280" s="108"/>
      <c r="D280" s="103"/>
      <c r="E280" s="103"/>
      <c r="F280" s="103"/>
      <c r="G280" s="103"/>
      <c r="H280" s="103"/>
      <c r="I280" s="103"/>
    </row>
    <row r="281" spans="1:9" s="100" customFormat="1" ht="15">
      <c r="A281" s="103"/>
      <c r="C281" s="108"/>
      <c r="D281" s="103"/>
      <c r="E281" s="103"/>
      <c r="F281" s="103"/>
      <c r="G281" s="103"/>
      <c r="H281" s="103"/>
      <c r="I281" s="103"/>
    </row>
    <row r="282" spans="1:9" s="100" customFormat="1" ht="15">
      <c r="A282" s="103"/>
      <c r="C282" s="108"/>
      <c r="D282" s="103"/>
      <c r="E282" s="103"/>
      <c r="F282" s="103"/>
      <c r="G282" s="103"/>
      <c r="H282" s="103"/>
      <c r="I282" s="103"/>
    </row>
    <row r="283" spans="1:9" s="100" customFormat="1" ht="15">
      <c r="A283" s="103"/>
      <c r="C283" s="108"/>
      <c r="D283" s="103"/>
      <c r="E283" s="103"/>
      <c r="F283" s="103"/>
      <c r="G283" s="103"/>
      <c r="H283" s="103"/>
      <c r="I283" s="103"/>
    </row>
    <row r="284" spans="1:9" s="100" customFormat="1" ht="15">
      <c r="A284" s="103"/>
      <c r="C284" s="108"/>
      <c r="D284" s="103"/>
      <c r="E284" s="103"/>
      <c r="F284" s="103"/>
      <c r="G284" s="103"/>
      <c r="H284" s="103"/>
      <c r="I284" s="103"/>
    </row>
    <row r="285" spans="1:9" s="100" customFormat="1" ht="15">
      <c r="A285" s="103"/>
      <c r="C285" s="108"/>
      <c r="D285" s="103"/>
      <c r="E285" s="103"/>
      <c r="F285" s="103"/>
      <c r="G285" s="103"/>
      <c r="H285" s="103"/>
      <c r="I285" s="103"/>
    </row>
    <row r="286" spans="1:9" s="100" customFormat="1" ht="15">
      <c r="A286" s="103"/>
      <c r="C286" s="108"/>
      <c r="D286" s="103"/>
      <c r="E286" s="103"/>
      <c r="F286" s="103"/>
      <c r="G286" s="103"/>
      <c r="H286" s="103"/>
      <c r="I286" s="103"/>
    </row>
    <row r="287" spans="1:9" s="100" customFormat="1" ht="15">
      <c r="A287" s="103"/>
      <c r="C287" s="108"/>
      <c r="D287" s="103"/>
      <c r="E287" s="103"/>
      <c r="F287" s="103"/>
      <c r="G287" s="103"/>
      <c r="H287" s="103"/>
      <c r="I287" s="103"/>
    </row>
    <row r="288" spans="1:9" s="100" customFormat="1" ht="15">
      <c r="A288" s="103"/>
      <c r="C288" s="108"/>
      <c r="D288" s="103"/>
      <c r="E288" s="103"/>
      <c r="F288" s="103"/>
      <c r="G288" s="103"/>
      <c r="H288" s="103"/>
      <c r="I288" s="103"/>
    </row>
    <row r="289" spans="1:9" s="100" customFormat="1" ht="15">
      <c r="A289" s="103"/>
      <c r="C289" s="108"/>
      <c r="D289" s="103"/>
      <c r="E289" s="103"/>
      <c r="F289" s="103"/>
      <c r="G289" s="103"/>
      <c r="H289" s="103"/>
      <c r="I289" s="103"/>
    </row>
    <row r="290" spans="1:9" s="100" customFormat="1" ht="15">
      <c r="A290" s="103"/>
      <c r="C290" s="108"/>
      <c r="D290" s="103"/>
      <c r="E290" s="103"/>
      <c r="F290" s="103"/>
      <c r="G290" s="103"/>
      <c r="H290" s="103"/>
      <c r="I290" s="103"/>
    </row>
    <row r="291" spans="1:9" s="100" customFormat="1" ht="15">
      <c r="A291" s="103"/>
      <c r="C291" s="108"/>
      <c r="D291" s="103"/>
      <c r="E291" s="103"/>
      <c r="F291" s="103"/>
      <c r="G291" s="103"/>
      <c r="H291" s="103"/>
      <c r="I291" s="103"/>
    </row>
    <row r="292" spans="1:9" s="100" customFormat="1" ht="15">
      <c r="A292" s="103"/>
      <c r="C292" s="108"/>
      <c r="D292" s="103"/>
      <c r="E292" s="103"/>
      <c r="F292" s="103"/>
      <c r="G292" s="103"/>
      <c r="H292" s="103"/>
      <c r="I292" s="103"/>
    </row>
    <row r="293" spans="1:9" s="100" customFormat="1" ht="15">
      <c r="A293" s="103"/>
      <c r="C293" s="108"/>
      <c r="D293" s="103"/>
      <c r="E293" s="103"/>
      <c r="F293" s="103"/>
      <c r="G293" s="103"/>
      <c r="H293" s="103"/>
      <c r="I293" s="103"/>
    </row>
    <row r="294" spans="1:9" s="100" customFormat="1" ht="15">
      <c r="A294" s="103"/>
      <c r="C294" s="108"/>
      <c r="D294" s="103"/>
      <c r="E294" s="103"/>
      <c r="F294" s="103"/>
      <c r="G294" s="103"/>
      <c r="H294" s="103"/>
      <c r="I294" s="103"/>
    </row>
    <row r="295" spans="1:9" s="100" customFormat="1" ht="15">
      <c r="A295" s="103"/>
      <c r="C295" s="108"/>
      <c r="D295" s="103"/>
      <c r="E295" s="103"/>
      <c r="F295" s="103"/>
      <c r="G295" s="103"/>
      <c r="H295" s="103"/>
      <c r="I295" s="103"/>
    </row>
    <row r="296" spans="1:9" s="100" customFormat="1" ht="15">
      <c r="A296" s="103"/>
      <c r="C296" s="108"/>
      <c r="D296" s="103"/>
      <c r="E296" s="103"/>
      <c r="F296" s="103"/>
      <c r="G296" s="103"/>
      <c r="H296" s="103"/>
      <c r="I296" s="103"/>
    </row>
    <row r="297" spans="1:9" s="100" customFormat="1" ht="15">
      <c r="A297" s="103"/>
      <c r="C297" s="108"/>
      <c r="D297" s="103"/>
      <c r="E297" s="103"/>
      <c r="F297" s="103"/>
      <c r="G297" s="103"/>
      <c r="H297" s="103"/>
      <c r="I297" s="103"/>
    </row>
    <row r="298" spans="1:9" s="100" customFormat="1" ht="15">
      <c r="A298" s="103"/>
      <c r="C298" s="108"/>
      <c r="D298" s="103"/>
      <c r="E298" s="103"/>
      <c r="F298" s="103"/>
      <c r="G298" s="103"/>
      <c r="H298" s="103"/>
      <c r="I298" s="103"/>
    </row>
    <row r="299" spans="1:9" s="100" customFormat="1" ht="15">
      <c r="A299" s="103"/>
      <c r="C299" s="108"/>
      <c r="D299" s="103"/>
      <c r="E299" s="103"/>
      <c r="F299" s="103"/>
      <c r="G299" s="103"/>
      <c r="H299" s="103"/>
      <c r="I299" s="103"/>
    </row>
    <row r="300" spans="1:9" s="100" customFormat="1" ht="15">
      <c r="A300" s="103"/>
      <c r="C300" s="108"/>
      <c r="D300" s="103"/>
      <c r="E300" s="103"/>
      <c r="F300" s="103"/>
      <c r="G300" s="103"/>
      <c r="H300" s="103"/>
      <c r="I300" s="103"/>
    </row>
    <row r="301" spans="1:9" s="100" customFormat="1" ht="15">
      <c r="A301" s="103"/>
      <c r="C301" s="108"/>
      <c r="D301" s="103"/>
      <c r="E301" s="103"/>
      <c r="F301" s="103"/>
      <c r="G301" s="103"/>
      <c r="H301" s="103"/>
      <c r="I301" s="103"/>
    </row>
    <row r="302" spans="1:9" s="100" customFormat="1" ht="15">
      <c r="A302" s="103"/>
      <c r="C302" s="108"/>
      <c r="D302" s="103"/>
      <c r="E302" s="103"/>
      <c r="F302" s="103"/>
      <c r="G302" s="103"/>
      <c r="H302" s="103"/>
      <c r="I302" s="103"/>
    </row>
    <row r="303" spans="1:9" s="100" customFormat="1" ht="15">
      <c r="A303" s="103"/>
      <c r="C303" s="108"/>
      <c r="D303" s="103"/>
      <c r="E303" s="103"/>
      <c r="F303" s="103"/>
      <c r="G303" s="103"/>
      <c r="H303" s="103"/>
      <c r="I303" s="103"/>
    </row>
    <row r="304" spans="1:9" s="100" customFormat="1" ht="15">
      <c r="A304" s="103"/>
      <c r="C304" s="108"/>
      <c r="D304" s="103"/>
      <c r="E304" s="103"/>
      <c r="F304" s="103"/>
      <c r="G304" s="103"/>
      <c r="H304" s="103"/>
      <c r="I304" s="103"/>
    </row>
    <row r="305" spans="1:9" s="100" customFormat="1" ht="15">
      <c r="A305" s="103"/>
      <c r="C305" s="108"/>
      <c r="D305" s="103"/>
      <c r="E305" s="103"/>
      <c r="F305" s="103"/>
      <c r="G305" s="103"/>
      <c r="H305" s="103"/>
      <c r="I305" s="103"/>
    </row>
    <row r="306" spans="1:9" s="100" customFormat="1" ht="15">
      <c r="A306" s="103"/>
      <c r="C306" s="108"/>
      <c r="D306" s="103"/>
      <c r="E306" s="103"/>
      <c r="F306" s="103"/>
      <c r="G306" s="103"/>
      <c r="H306" s="103"/>
      <c r="I306" s="103"/>
    </row>
    <row r="307" spans="1:9" s="100" customFormat="1" ht="15">
      <c r="A307" s="103"/>
      <c r="C307" s="108"/>
      <c r="D307" s="103"/>
      <c r="E307" s="103"/>
      <c r="F307" s="103"/>
      <c r="G307" s="103"/>
      <c r="H307" s="103"/>
      <c r="I307" s="103"/>
    </row>
    <row r="308" spans="1:9" s="100" customFormat="1" ht="15">
      <c r="A308" s="103"/>
      <c r="C308" s="108"/>
      <c r="D308" s="103"/>
      <c r="E308" s="103"/>
      <c r="F308" s="103"/>
      <c r="G308" s="103"/>
      <c r="H308" s="103"/>
      <c r="I308" s="103"/>
    </row>
    <row r="309" spans="1:9" s="100" customFormat="1" ht="15">
      <c r="A309" s="103"/>
      <c r="C309" s="108"/>
      <c r="D309" s="103"/>
      <c r="E309" s="103"/>
      <c r="F309" s="103"/>
      <c r="G309" s="103"/>
      <c r="H309" s="103"/>
      <c r="I309" s="103"/>
    </row>
    <row r="310" spans="1:9" s="100" customFormat="1" ht="15">
      <c r="A310" s="103"/>
      <c r="C310" s="108"/>
      <c r="D310" s="103"/>
      <c r="E310" s="103"/>
      <c r="F310" s="103"/>
      <c r="G310" s="103"/>
      <c r="H310" s="103"/>
      <c r="I310" s="103"/>
    </row>
    <row r="311" spans="1:9" s="100" customFormat="1" ht="15">
      <c r="A311" s="103"/>
      <c r="C311" s="108"/>
      <c r="D311" s="103"/>
      <c r="E311" s="103"/>
      <c r="F311" s="103"/>
      <c r="G311" s="103"/>
      <c r="H311" s="103"/>
      <c r="I311" s="103"/>
    </row>
    <row r="312" spans="1:9" s="100" customFormat="1" ht="15">
      <c r="A312" s="103"/>
      <c r="C312" s="108"/>
      <c r="D312" s="103"/>
      <c r="E312" s="103"/>
      <c r="F312" s="103"/>
      <c r="G312" s="103"/>
      <c r="H312" s="103"/>
      <c r="I312" s="103"/>
    </row>
    <row r="313" spans="1:9" s="100" customFormat="1" ht="15">
      <c r="A313" s="103"/>
      <c r="C313" s="108"/>
      <c r="D313" s="103"/>
      <c r="E313" s="103"/>
      <c r="F313" s="103"/>
      <c r="G313" s="103"/>
      <c r="H313" s="103"/>
      <c r="I313" s="103"/>
    </row>
    <row r="314" spans="1:9" s="100" customFormat="1" ht="15">
      <c r="A314" s="103"/>
      <c r="C314" s="108"/>
      <c r="D314" s="103"/>
      <c r="E314" s="103"/>
      <c r="F314" s="103"/>
      <c r="G314" s="103"/>
      <c r="H314" s="103"/>
      <c r="I314" s="103"/>
    </row>
    <row r="315" spans="1:9" s="100" customFormat="1" ht="15">
      <c r="A315" s="103"/>
      <c r="C315" s="108"/>
      <c r="D315" s="103"/>
      <c r="E315" s="103"/>
      <c r="F315" s="103"/>
      <c r="G315" s="103"/>
      <c r="H315" s="103"/>
      <c r="I315" s="103"/>
    </row>
    <row r="316" spans="1:9" s="100" customFormat="1" ht="15">
      <c r="A316" s="103"/>
      <c r="C316" s="108"/>
      <c r="D316" s="103"/>
      <c r="E316" s="103"/>
      <c r="F316" s="103"/>
      <c r="G316" s="103"/>
      <c r="H316" s="103"/>
      <c r="I316" s="103"/>
    </row>
    <row r="317" spans="1:9" s="100" customFormat="1" ht="15">
      <c r="A317" s="103"/>
      <c r="C317" s="108"/>
      <c r="D317" s="103"/>
      <c r="E317" s="103"/>
      <c r="F317" s="103"/>
      <c r="G317" s="103"/>
      <c r="H317" s="103"/>
      <c r="I317" s="103"/>
    </row>
    <row r="318" spans="1:9" s="100" customFormat="1" ht="15">
      <c r="A318" s="103"/>
      <c r="C318" s="108"/>
      <c r="D318" s="103"/>
      <c r="E318" s="103"/>
      <c r="F318" s="103"/>
      <c r="G318" s="103"/>
      <c r="H318" s="103"/>
      <c r="I318" s="103"/>
    </row>
    <row r="319" spans="1:9" s="100" customFormat="1" ht="15">
      <c r="A319" s="103"/>
      <c r="C319" s="108"/>
      <c r="D319" s="103"/>
      <c r="E319" s="103"/>
      <c r="F319" s="103"/>
      <c r="G319" s="103"/>
      <c r="H319" s="103"/>
      <c r="I319" s="103"/>
    </row>
    <row r="320" spans="1:9" s="100" customFormat="1" ht="15">
      <c r="A320" s="103"/>
      <c r="C320" s="108"/>
      <c r="D320" s="103"/>
      <c r="E320" s="103"/>
      <c r="F320" s="103"/>
      <c r="G320" s="103"/>
      <c r="H320" s="103"/>
      <c r="I320" s="103"/>
    </row>
    <row r="321" spans="1:9" s="100" customFormat="1" ht="15">
      <c r="A321" s="103"/>
      <c r="C321" s="108"/>
      <c r="D321" s="103"/>
      <c r="E321" s="103"/>
      <c r="F321" s="103"/>
      <c r="G321" s="103"/>
      <c r="H321" s="103"/>
      <c r="I321" s="103"/>
    </row>
    <row r="322" spans="1:9" s="100" customFormat="1" ht="15">
      <c r="A322" s="103"/>
      <c r="C322" s="108"/>
      <c r="D322" s="103"/>
      <c r="E322" s="103"/>
      <c r="F322" s="103"/>
      <c r="G322" s="103"/>
      <c r="H322" s="103"/>
      <c r="I322" s="103"/>
    </row>
    <row r="323" spans="1:9" s="100" customFormat="1" ht="15">
      <c r="A323" s="103"/>
      <c r="C323" s="108"/>
      <c r="D323" s="103"/>
      <c r="E323" s="103"/>
      <c r="F323" s="103"/>
      <c r="G323" s="103"/>
      <c r="H323" s="103"/>
      <c r="I323" s="103"/>
    </row>
    <row r="324" spans="1:9" s="100" customFormat="1" ht="15">
      <c r="A324" s="103"/>
      <c r="C324" s="108"/>
      <c r="D324" s="103"/>
      <c r="E324" s="103"/>
      <c r="F324" s="103"/>
      <c r="G324" s="103"/>
      <c r="H324" s="103"/>
      <c r="I324" s="103"/>
    </row>
    <row r="325" spans="1:9" s="100" customFormat="1" ht="15">
      <c r="A325" s="103"/>
      <c r="C325" s="108"/>
      <c r="D325" s="103"/>
      <c r="E325" s="103"/>
      <c r="F325" s="103"/>
      <c r="G325" s="103"/>
      <c r="H325" s="103"/>
      <c r="I325" s="103"/>
    </row>
    <row r="326" spans="1:9" s="100" customFormat="1" ht="15">
      <c r="A326" s="103"/>
      <c r="C326" s="108"/>
      <c r="D326" s="103"/>
      <c r="E326" s="103"/>
      <c r="F326" s="103"/>
      <c r="G326" s="103"/>
      <c r="H326" s="103"/>
      <c r="I326" s="103"/>
    </row>
    <row r="327" spans="1:9" s="100" customFormat="1" ht="15">
      <c r="A327" s="103"/>
      <c r="C327" s="108"/>
      <c r="D327" s="103"/>
      <c r="E327" s="103"/>
      <c r="F327" s="103"/>
      <c r="G327" s="103"/>
      <c r="H327" s="103"/>
      <c r="I327" s="103"/>
    </row>
    <row r="328" spans="1:9" s="100" customFormat="1" ht="15">
      <c r="A328" s="103"/>
      <c r="C328" s="108"/>
      <c r="D328" s="103"/>
      <c r="E328" s="103"/>
      <c r="F328" s="103"/>
      <c r="G328" s="103"/>
      <c r="H328" s="103"/>
      <c r="I328" s="103"/>
    </row>
    <row r="329" spans="1:9" s="100" customFormat="1" ht="15">
      <c r="A329" s="103"/>
      <c r="C329" s="108"/>
      <c r="D329" s="103"/>
      <c r="E329" s="103"/>
      <c r="F329" s="103"/>
      <c r="G329" s="103"/>
      <c r="H329" s="103"/>
      <c r="I329" s="103"/>
    </row>
    <row r="330" spans="1:9" s="100" customFormat="1" ht="15">
      <c r="A330" s="103"/>
      <c r="C330" s="108"/>
      <c r="D330" s="103"/>
      <c r="E330" s="103"/>
      <c r="F330" s="103"/>
      <c r="G330" s="103"/>
      <c r="H330" s="103"/>
      <c r="I330" s="103"/>
    </row>
    <row r="331" spans="1:9" s="100" customFormat="1" ht="15">
      <c r="A331" s="103"/>
      <c r="C331" s="108"/>
      <c r="D331" s="103"/>
      <c r="E331" s="103"/>
      <c r="F331" s="103"/>
      <c r="G331" s="103"/>
      <c r="H331" s="103"/>
      <c r="I331" s="103"/>
    </row>
    <row r="332" spans="1:9" s="100" customFormat="1" ht="15">
      <c r="A332" s="103"/>
      <c r="C332" s="108"/>
      <c r="D332" s="103"/>
      <c r="E332" s="103"/>
      <c r="F332" s="103"/>
      <c r="G332" s="103"/>
      <c r="H332" s="103"/>
      <c r="I332" s="103"/>
    </row>
    <row r="333" spans="1:9" s="100" customFormat="1" ht="15">
      <c r="A333" s="103"/>
      <c r="C333" s="108"/>
      <c r="D333" s="103"/>
      <c r="E333" s="103"/>
      <c r="F333" s="103"/>
      <c r="G333" s="103"/>
      <c r="H333" s="103"/>
      <c r="I333" s="103"/>
    </row>
    <row r="334" spans="1:9" s="100" customFormat="1" ht="15">
      <c r="A334" s="103"/>
      <c r="C334" s="108"/>
      <c r="D334" s="103"/>
      <c r="E334" s="103"/>
      <c r="F334" s="103"/>
      <c r="G334" s="103"/>
      <c r="H334" s="103"/>
      <c r="I334" s="103"/>
    </row>
    <row r="335" spans="1:9" s="100" customFormat="1" ht="15">
      <c r="A335" s="103"/>
      <c r="C335" s="108"/>
      <c r="D335" s="103"/>
      <c r="E335" s="103"/>
      <c r="F335" s="103"/>
      <c r="G335" s="103"/>
      <c r="H335" s="103"/>
      <c r="I335" s="103"/>
    </row>
    <row r="336" spans="1:9" s="100" customFormat="1" ht="15">
      <c r="A336" s="103"/>
      <c r="C336" s="108"/>
      <c r="D336" s="103"/>
      <c r="E336" s="103"/>
      <c r="F336" s="103"/>
      <c r="G336" s="103"/>
      <c r="H336" s="103"/>
      <c r="I336" s="103"/>
    </row>
    <row r="337" spans="1:9" s="100" customFormat="1" ht="15">
      <c r="A337" s="103"/>
      <c r="C337" s="108"/>
      <c r="D337" s="103"/>
      <c r="E337" s="103"/>
      <c r="F337" s="103"/>
      <c r="G337" s="103"/>
      <c r="H337" s="103"/>
      <c r="I337" s="103"/>
    </row>
    <row r="338" spans="1:9" s="100" customFormat="1" ht="15">
      <c r="A338" s="103"/>
      <c r="C338" s="108"/>
      <c r="D338" s="103"/>
      <c r="E338" s="103"/>
      <c r="F338" s="103"/>
      <c r="G338" s="103"/>
      <c r="H338" s="103"/>
      <c r="I338" s="103"/>
    </row>
    <row r="339" spans="1:9" s="100" customFormat="1" ht="15">
      <c r="A339" s="103"/>
      <c r="C339" s="108"/>
      <c r="D339" s="103"/>
      <c r="E339" s="103"/>
      <c r="F339" s="103"/>
      <c r="G339" s="103"/>
      <c r="H339" s="103"/>
      <c r="I339" s="103"/>
    </row>
    <row r="340" spans="1:9" s="100" customFormat="1" ht="15">
      <c r="A340" s="103"/>
      <c r="C340" s="108"/>
      <c r="D340" s="103"/>
      <c r="E340" s="103"/>
      <c r="F340" s="103"/>
      <c r="G340" s="103"/>
      <c r="H340" s="103"/>
      <c r="I340" s="103"/>
    </row>
    <row r="341" spans="1:9" s="100" customFormat="1" ht="15">
      <c r="A341" s="103"/>
      <c r="C341" s="108"/>
      <c r="D341" s="103"/>
      <c r="E341" s="103"/>
      <c r="F341" s="103"/>
      <c r="G341" s="103"/>
      <c r="H341" s="103"/>
      <c r="I341" s="103"/>
    </row>
    <row r="342" spans="1:9" s="100" customFormat="1" ht="15">
      <c r="A342" s="103"/>
      <c r="C342" s="108"/>
      <c r="D342" s="103"/>
      <c r="E342" s="103"/>
      <c r="F342" s="103"/>
      <c r="G342" s="103"/>
      <c r="H342" s="103"/>
      <c r="I342" s="103"/>
    </row>
    <row r="343" spans="1:9" s="100" customFormat="1" ht="15">
      <c r="A343" s="103"/>
      <c r="C343" s="108"/>
      <c r="D343" s="103"/>
      <c r="E343" s="103"/>
      <c r="F343" s="103"/>
      <c r="G343" s="103"/>
      <c r="H343" s="103"/>
      <c r="I343" s="103"/>
    </row>
    <row r="344" spans="1:9" s="100" customFormat="1" ht="15">
      <c r="A344" s="103"/>
      <c r="C344" s="108"/>
      <c r="D344" s="103"/>
      <c r="E344" s="103"/>
      <c r="F344" s="103"/>
      <c r="G344" s="103"/>
      <c r="H344" s="103"/>
      <c r="I344" s="103"/>
    </row>
    <row r="345" spans="1:9" s="100" customFormat="1" ht="15">
      <c r="A345" s="103"/>
      <c r="C345" s="108"/>
      <c r="D345" s="103"/>
      <c r="E345" s="103"/>
      <c r="F345" s="103"/>
      <c r="G345" s="103"/>
      <c r="H345" s="103"/>
      <c r="I345" s="103"/>
    </row>
    <row r="346" spans="1:9" s="100" customFormat="1" ht="15">
      <c r="A346" s="103"/>
      <c r="C346" s="108"/>
      <c r="D346" s="103"/>
      <c r="E346" s="103"/>
      <c r="F346" s="103"/>
      <c r="G346" s="103"/>
      <c r="H346" s="103"/>
      <c r="I346" s="103"/>
    </row>
    <row r="347" spans="1:9" s="100" customFormat="1" ht="15">
      <c r="A347" s="103"/>
      <c r="C347" s="108"/>
      <c r="D347" s="103"/>
      <c r="E347" s="103"/>
      <c r="F347" s="103"/>
      <c r="G347" s="103"/>
      <c r="H347" s="103"/>
      <c r="I347" s="103"/>
    </row>
    <row r="348" spans="1:9" s="100" customFormat="1" ht="15">
      <c r="A348" s="103"/>
      <c r="C348" s="108"/>
      <c r="D348" s="103"/>
      <c r="E348" s="103"/>
      <c r="F348" s="103"/>
      <c r="G348" s="103"/>
      <c r="H348" s="103"/>
      <c r="I348" s="103"/>
    </row>
    <row r="349" spans="1:9" s="100" customFormat="1" ht="15">
      <c r="A349" s="103"/>
      <c r="C349" s="108"/>
      <c r="D349" s="103"/>
      <c r="E349" s="103"/>
      <c r="F349" s="103"/>
      <c r="G349" s="103"/>
      <c r="H349" s="103"/>
      <c r="I349" s="103"/>
    </row>
    <row r="350" spans="1:9" s="100" customFormat="1" ht="15">
      <c r="A350" s="103"/>
      <c r="C350" s="108"/>
      <c r="D350" s="103"/>
      <c r="E350" s="103"/>
      <c r="F350" s="103"/>
      <c r="G350" s="103"/>
      <c r="H350" s="103"/>
      <c r="I350" s="103"/>
    </row>
    <row r="351" spans="1:9" s="100" customFormat="1" ht="15">
      <c r="A351" s="103"/>
      <c r="C351" s="108"/>
      <c r="D351" s="103"/>
      <c r="E351" s="103"/>
      <c r="F351" s="103"/>
      <c r="G351" s="103"/>
      <c r="H351" s="103"/>
      <c r="I351" s="103"/>
    </row>
    <row r="352" spans="1:9" s="100" customFormat="1" ht="15">
      <c r="A352" s="103"/>
      <c r="C352" s="108"/>
      <c r="D352" s="103"/>
      <c r="E352" s="103"/>
      <c r="F352" s="103"/>
      <c r="G352" s="103"/>
      <c r="H352" s="103"/>
      <c r="I352" s="103"/>
    </row>
    <row r="353" spans="1:9" s="100" customFormat="1" ht="15">
      <c r="A353" s="103"/>
      <c r="C353" s="108"/>
      <c r="D353" s="103"/>
      <c r="E353" s="103"/>
      <c r="F353" s="103"/>
      <c r="G353" s="103"/>
      <c r="H353" s="103"/>
      <c r="I353" s="103"/>
    </row>
    <row r="354" spans="1:9" s="100" customFormat="1" ht="15">
      <c r="A354" s="103"/>
      <c r="C354" s="108"/>
      <c r="D354" s="103"/>
      <c r="E354" s="103"/>
      <c r="F354" s="103"/>
      <c r="G354" s="103"/>
      <c r="H354" s="103"/>
      <c r="I354" s="103"/>
    </row>
    <row r="355" spans="1:9" s="100" customFormat="1" ht="15">
      <c r="A355" s="103"/>
      <c r="C355" s="108"/>
      <c r="D355" s="103"/>
      <c r="E355" s="103"/>
      <c r="F355" s="103"/>
      <c r="G355" s="103"/>
      <c r="H355" s="103"/>
      <c r="I355" s="103"/>
    </row>
    <row r="356" spans="1:9" s="100" customFormat="1" ht="15">
      <c r="A356" s="103"/>
      <c r="C356" s="108"/>
      <c r="D356" s="103"/>
      <c r="E356" s="103"/>
      <c r="F356" s="103"/>
      <c r="G356" s="103"/>
      <c r="H356" s="103"/>
      <c r="I356" s="103"/>
    </row>
    <row r="357" spans="1:9" s="100" customFormat="1" ht="15">
      <c r="A357" s="103"/>
      <c r="C357" s="108"/>
      <c r="D357" s="103"/>
      <c r="E357" s="103"/>
      <c r="F357" s="103"/>
      <c r="G357" s="103"/>
      <c r="H357" s="103"/>
      <c r="I357" s="103"/>
    </row>
    <row r="358" spans="1:9" s="100" customFormat="1" ht="15">
      <c r="A358" s="103"/>
      <c r="C358" s="108"/>
      <c r="D358" s="103"/>
      <c r="E358" s="103"/>
      <c r="F358" s="103"/>
      <c r="G358" s="103"/>
      <c r="H358" s="103"/>
      <c r="I358" s="103"/>
    </row>
    <row r="359" spans="1:9" s="100" customFormat="1" ht="15">
      <c r="A359" s="103"/>
      <c r="C359" s="108"/>
      <c r="D359" s="103"/>
      <c r="E359" s="103"/>
      <c r="F359" s="103"/>
      <c r="G359" s="103"/>
      <c r="H359" s="103"/>
      <c r="I359" s="103"/>
    </row>
    <row r="360" spans="1:9" s="100" customFormat="1" ht="15">
      <c r="A360" s="103"/>
      <c r="C360" s="108"/>
      <c r="D360" s="103"/>
      <c r="E360" s="103"/>
      <c r="F360" s="103"/>
      <c r="G360" s="103"/>
      <c r="H360" s="103"/>
      <c r="I360" s="103"/>
    </row>
    <row r="361" spans="1:9" s="100" customFormat="1" ht="15">
      <c r="A361" s="103"/>
      <c r="C361" s="108"/>
      <c r="D361" s="103"/>
      <c r="E361" s="103"/>
      <c r="F361" s="103"/>
      <c r="G361" s="103"/>
      <c r="H361" s="103"/>
      <c r="I361" s="103"/>
    </row>
    <row r="362" spans="1:9" s="100" customFormat="1" ht="15">
      <c r="A362" s="103"/>
      <c r="C362" s="108"/>
      <c r="D362" s="103"/>
      <c r="E362" s="103"/>
      <c r="F362" s="103"/>
      <c r="G362" s="103"/>
      <c r="H362" s="103"/>
      <c r="I362" s="103"/>
    </row>
    <row r="363" spans="1:9" s="100" customFormat="1" ht="15">
      <c r="A363" s="103"/>
      <c r="C363" s="108"/>
      <c r="D363" s="103"/>
      <c r="E363" s="103"/>
      <c r="F363" s="103"/>
      <c r="G363" s="103"/>
      <c r="H363" s="103"/>
      <c r="I363" s="103"/>
    </row>
    <row r="364" spans="1:9" s="100" customFormat="1" ht="15">
      <c r="A364" s="103"/>
      <c r="C364" s="108"/>
      <c r="D364" s="103"/>
      <c r="E364" s="103"/>
      <c r="F364" s="103"/>
      <c r="G364" s="103"/>
      <c r="H364" s="103"/>
      <c r="I364" s="103"/>
    </row>
    <row r="365" spans="1:9" s="100" customFormat="1" ht="15">
      <c r="A365" s="103"/>
      <c r="C365" s="108"/>
      <c r="D365" s="103"/>
      <c r="E365" s="103"/>
      <c r="F365" s="103"/>
      <c r="G365" s="103"/>
      <c r="H365" s="103"/>
      <c r="I365" s="103"/>
    </row>
    <row r="366" spans="1:9" s="100" customFormat="1" ht="15">
      <c r="A366" s="103"/>
      <c r="C366" s="108"/>
      <c r="D366" s="103"/>
      <c r="E366" s="103"/>
      <c r="F366" s="103"/>
      <c r="G366" s="103"/>
      <c r="H366" s="103"/>
      <c r="I366" s="103"/>
    </row>
    <row r="367" spans="1:9" s="100" customFormat="1" ht="15">
      <c r="A367" s="103"/>
      <c r="C367" s="108"/>
      <c r="D367" s="103"/>
      <c r="E367" s="103"/>
      <c r="F367" s="103"/>
      <c r="G367" s="103"/>
      <c r="H367" s="103"/>
      <c r="I367" s="103"/>
    </row>
    <row r="368" spans="1:9" s="100" customFormat="1" ht="15">
      <c r="A368" s="103"/>
      <c r="C368" s="108"/>
      <c r="D368" s="103"/>
      <c r="E368" s="103"/>
      <c r="F368" s="103"/>
      <c r="G368" s="103"/>
      <c r="H368" s="103"/>
      <c r="I368" s="103"/>
    </row>
    <row r="369" spans="1:9" s="100" customFormat="1" ht="15">
      <c r="A369" s="103"/>
      <c r="C369" s="108"/>
      <c r="D369" s="103"/>
      <c r="E369" s="103"/>
      <c r="F369" s="103"/>
      <c r="G369" s="103"/>
      <c r="H369" s="103"/>
      <c r="I369" s="103"/>
    </row>
    <row r="370" spans="1:9" s="100" customFormat="1" ht="15">
      <c r="A370" s="103"/>
      <c r="C370" s="108"/>
      <c r="D370" s="103"/>
      <c r="E370" s="103"/>
      <c r="F370" s="103"/>
      <c r="G370" s="103"/>
      <c r="H370" s="103"/>
      <c r="I370" s="103"/>
    </row>
    <row r="371" spans="1:9" s="100" customFormat="1" ht="15">
      <c r="A371" s="103"/>
      <c r="C371" s="108"/>
      <c r="D371" s="103"/>
      <c r="E371" s="103"/>
      <c r="F371" s="103"/>
      <c r="G371" s="103"/>
      <c r="H371" s="103"/>
      <c r="I371" s="103"/>
    </row>
    <row r="372" spans="1:9" s="100" customFormat="1" ht="15">
      <c r="A372" s="103"/>
      <c r="C372" s="108"/>
      <c r="D372" s="103"/>
      <c r="E372" s="103"/>
      <c r="F372" s="103"/>
      <c r="G372" s="103"/>
      <c r="H372" s="103"/>
      <c r="I372" s="103"/>
    </row>
    <row r="373" spans="1:9" s="100" customFormat="1" ht="15">
      <c r="A373" s="103"/>
      <c r="C373" s="108"/>
      <c r="D373" s="103"/>
      <c r="E373" s="103"/>
      <c r="F373" s="103"/>
      <c r="G373" s="103"/>
      <c r="H373" s="103"/>
      <c r="I373" s="103"/>
    </row>
    <row r="374" spans="1:9" s="100" customFormat="1" ht="15">
      <c r="A374" s="103"/>
      <c r="C374" s="108"/>
      <c r="D374" s="103"/>
      <c r="E374" s="103"/>
      <c r="F374" s="103"/>
      <c r="G374" s="103"/>
      <c r="H374" s="103"/>
      <c r="I374" s="103"/>
    </row>
    <row r="375" spans="1:9" s="100" customFormat="1" ht="15">
      <c r="A375" s="103"/>
      <c r="C375" s="108"/>
      <c r="D375" s="103"/>
      <c r="E375" s="103"/>
      <c r="F375" s="103"/>
      <c r="G375" s="103"/>
      <c r="H375" s="103"/>
      <c r="I375" s="103"/>
    </row>
    <row r="376" spans="1:9" s="100" customFormat="1" ht="15">
      <c r="A376" s="103"/>
      <c r="C376" s="108"/>
      <c r="D376" s="103"/>
      <c r="E376" s="103"/>
      <c r="F376" s="103"/>
      <c r="G376" s="103"/>
      <c r="H376" s="103"/>
      <c r="I376" s="103"/>
    </row>
    <row r="377" spans="1:9" s="100" customFormat="1" ht="15">
      <c r="A377" s="103"/>
      <c r="C377" s="108"/>
      <c r="D377" s="103"/>
      <c r="E377" s="103"/>
      <c r="F377" s="103"/>
      <c r="G377" s="103"/>
      <c r="H377" s="103"/>
      <c r="I377" s="103"/>
    </row>
    <row r="378" spans="1:9" s="100" customFormat="1" ht="15">
      <c r="A378" s="103"/>
      <c r="C378" s="108"/>
      <c r="D378" s="103"/>
      <c r="E378" s="103"/>
      <c r="F378" s="103"/>
      <c r="G378" s="103"/>
      <c r="H378" s="103"/>
      <c r="I378" s="103"/>
    </row>
    <row r="379" spans="1:9" s="100" customFormat="1" ht="15">
      <c r="A379" s="103"/>
      <c r="C379" s="108"/>
      <c r="D379" s="103"/>
      <c r="E379" s="103"/>
      <c r="F379" s="103"/>
      <c r="G379" s="103"/>
      <c r="H379" s="103"/>
      <c r="I379" s="103"/>
    </row>
    <row r="380" spans="1:9" s="100" customFormat="1" ht="15">
      <c r="A380" s="103"/>
      <c r="C380" s="108"/>
      <c r="D380" s="103"/>
      <c r="E380" s="103"/>
      <c r="F380" s="103"/>
      <c r="G380" s="103"/>
      <c r="H380" s="103"/>
      <c r="I380" s="103"/>
    </row>
    <row r="381" spans="1:9" s="100" customFormat="1" ht="15">
      <c r="A381" s="103"/>
      <c r="C381" s="108"/>
      <c r="D381" s="103"/>
      <c r="E381" s="103"/>
      <c r="F381" s="103"/>
      <c r="G381" s="103"/>
      <c r="H381" s="103"/>
      <c r="I381" s="103"/>
    </row>
    <row r="382" spans="1:9" s="100" customFormat="1" ht="15">
      <c r="A382" s="103"/>
      <c r="C382" s="108"/>
      <c r="D382" s="103"/>
      <c r="E382" s="103"/>
      <c r="F382" s="103"/>
      <c r="G382" s="103"/>
      <c r="H382" s="103"/>
      <c r="I382" s="103"/>
    </row>
    <row r="383" spans="1:9" s="100" customFormat="1" ht="15">
      <c r="A383" s="103"/>
      <c r="C383" s="108"/>
      <c r="D383" s="103"/>
      <c r="E383" s="103"/>
      <c r="F383" s="103"/>
      <c r="G383" s="103"/>
      <c r="H383" s="103"/>
      <c r="I383" s="103"/>
    </row>
    <row r="384" spans="1:9" s="100" customFormat="1" ht="15">
      <c r="A384" s="103"/>
      <c r="C384" s="108"/>
      <c r="D384" s="103"/>
      <c r="E384" s="103"/>
      <c r="F384" s="103"/>
      <c r="G384" s="103"/>
      <c r="H384" s="103"/>
      <c r="I384" s="103"/>
    </row>
    <row r="385" spans="1:9" s="100" customFormat="1" ht="15">
      <c r="A385" s="103"/>
      <c r="C385" s="108"/>
      <c r="D385" s="103"/>
      <c r="E385" s="103"/>
      <c r="F385" s="103"/>
      <c r="G385" s="103"/>
      <c r="H385" s="103"/>
      <c r="I385" s="103"/>
    </row>
    <row r="386" spans="1:9" s="100" customFormat="1" ht="15">
      <c r="A386" s="103"/>
      <c r="C386" s="108"/>
      <c r="D386" s="103"/>
      <c r="E386" s="103"/>
      <c r="F386" s="103"/>
      <c r="G386" s="103"/>
      <c r="H386" s="103"/>
      <c r="I386" s="103"/>
    </row>
    <row r="387" spans="1:9" s="100" customFormat="1" ht="15">
      <c r="A387" s="103"/>
      <c r="C387" s="108"/>
      <c r="D387" s="103"/>
      <c r="E387" s="103"/>
      <c r="F387" s="103"/>
      <c r="G387" s="103"/>
      <c r="H387" s="103"/>
      <c r="I387" s="103"/>
    </row>
    <row r="388" spans="1:9" s="100" customFormat="1" ht="15">
      <c r="A388" s="103"/>
      <c r="C388" s="108"/>
      <c r="D388" s="103"/>
      <c r="E388" s="103"/>
      <c r="F388" s="103"/>
      <c r="G388" s="103"/>
      <c r="H388" s="103"/>
      <c r="I388" s="103"/>
    </row>
    <row r="389" spans="1:9" s="100" customFormat="1" ht="15">
      <c r="A389" s="103"/>
      <c r="C389" s="108"/>
      <c r="D389" s="103"/>
      <c r="E389" s="103"/>
      <c r="F389" s="103"/>
      <c r="G389" s="103"/>
      <c r="H389" s="103"/>
      <c r="I389" s="103"/>
    </row>
    <row r="390" spans="1:9" s="100" customFormat="1" ht="15">
      <c r="A390" s="103"/>
      <c r="C390" s="108"/>
      <c r="D390" s="103"/>
      <c r="E390" s="103"/>
      <c r="F390" s="103"/>
      <c r="G390" s="103"/>
      <c r="H390" s="103"/>
      <c r="I390" s="103"/>
    </row>
    <row r="391" spans="1:9" s="100" customFormat="1" ht="15">
      <c r="A391" s="103"/>
      <c r="C391" s="108"/>
      <c r="D391" s="103"/>
      <c r="E391" s="103"/>
      <c r="F391" s="103"/>
      <c r="G391" s="103"/>
      <c r="H391" s="103"/>
      <c r="I391" s="103"/>
    </row>
    <row r="392" spans="1:9" s="100" customFormat="1" ht="15">
      <c r="A392" s="103"/>
      <c r="C392" s="108"/>
      <c r="D392" s="103"/>
      <c r="E392" s="103"/>
      <c r="F392" s="103"/>
      <c r="G392" s="103"/>
      <c r="H392" s="103"/>
      <c r="I392" s="103"/>
    </row>
    <row r="393" spans="1:9" s="100" customFormat="1" ht="15">
      <c r="A393" s="103"/>
      <c r="C393" s="108"/>
      <c r="D393" s="103"/>
      <c r="E393" s="103"/>
      <c r="F393" s="103"/>
      <c r="G393" s="103"/>
      <c r="H393" s="103"/>
      <c r="I393" s="103"/>
    </row>
    <row r="394" spans="1:9" s="100" customFormat="1" ht="15">
      <c r="A394" s="103"/>
      <c r="C394" s="108"/>
      <c r="D394" s="103"/>
      <c r="E394" s="103"/>
      <c r="F394" s="103"/>
      <c r="G394" s="103"/>
      <c r="H394" s="103"/>
      <c r="I394" s="103"/>
    </row>
    <row r="395" spans="1:9" s="100" customFormat="1" ht="15">
      <c r="A395" s="103"/>
      <c r="C395" s="108"/>
      <c r="D395" s="103"/>
      <c r="E395" s="103"/>
      <c r="F395" s="103"/>
      <c r="G395" s="103"/>
      <c r="H395" s="103"/>
      <c r="I395" s="103"/>
    </row>
    <row r="396" spans="1:9" s="100" customFormat="1" ht="15">
      <c r="A396" s="103"/>
      <c r="C396" s="108"/>
      <c r="D396" s="103"/>
      <c r="E396" s="103"/>
      <c r="F396" s="103"/>
      <c r="G396" s="103"/>
      <c r="H396" s="103"/>
      <c r="I396" s="103"/>
    </row>
    <row r="397" spans="1:9" s="100" customFormat="1" ht="15">
      <c r="A397" s="103"/>
      <c r="C397" s="108"/>
      <c r="D397" s="103"/>
      <c r="E397" s="103"/>
      <c r="F397" s="103"/>
      <c r="G397" s="103"/>
      <c r="H397" s="103"/>
      <c r="I397" s="103"/>
    </row>
    <row r="398" spans="1:9" s="100" customFormat="1" ht="15">
      <c r="A398" s="103"/>
      <c r="C398" s="108"/>
      <c r="D398" s="103"/>
      <c r="E398" s="103"/>
      <c r="F398" s="103"/>
      <c r="G398" s="103"/>
      <c r="H398" s="103"/>
      <c r="I398" s="103"/>
    </row>
    <row r="399" spans="1:9" s="100" customFormat="1" ht="15">
      <c r="A399" s="103"/>
      <c r="C399" s="108"/>
      <c r="D399" s="103"/>
      <c r="E399" s="103"/>
      <c r="F399" s="103"/>
      <c r="G399" s="103"/>
      <c r="H399" s="103"/>
      <c r="I399" s="103"/>
    </row>
    <row r="400" spans="1:9" s="100" customFormat="1" ht="15">
      <c r="A400" s="103"/>
      <c r="C400" s="108"/>
      <c r="D400" s="103"/>
      <c r="E400" s="103"/>
      <c r="F400" s="103"/>
      <c r="G400" s="103"/>
      <c r="H400" s="103"/>
      <c r="I400" s="103"/>
    </row>
    <row r="401" spans="1:9" s="100" customFormat="1" ht="15">
      <c r="A401" s="103"/>
      <c r="C401" s="108"/>
      <c r="D401" s="103"/>
      <c r="E401" s="103"/>
      <c r="F401" s="103"/>
      <c r="G401" s="103"/>
      <c r="H401" s="103"/>
      <c r="I401" s="103"/>
    </row>
    <row r="402" spans="1:9" s="100" customFormat="1" ht="15">
      <c r="A402" s="103"/>
      <c r="C402" s="108"/>
      <c r="D402" s="103"/>
      <c r="E402" s="103"/>
      <c r="F402" s="103"/>
      <c r="G402" s="103"/>
      <c r="H402" s="103"/>
      <c r="I402" s="103"/>
    </row>
    <row r="403" spans="1:9" s="100" customFormat="1" ht="15">
      <c r="A403" s="103"/>
      <c r="C403" s="108"/>
      <c r="D403" s="103"/>
      <c r="E403" s="103"/>
      <c r="F403" s="103"/>
      <c r="G403" s="103"/>
      <c r="H403" s="103"/>
      <c r="I403" s="103"/>
    </row>
    <row r="404" spans="1:9" s="100" customFormat="1" ht="15">
      <c r="A404" s="103"/>
      <c r="C404" s="108"/>
      <c r="D404" s="103"/>
      <c r="E404" s="103"/>
      <c r="F404" s="103"/>
      <c r="G404" s="103"/>
      <c r="H404" s="103"/>
      <c r="I404" s="103"/>
    </row>
    <row r="405" spans="1:9" s="100" customFormat="1" ht="15">
      <c r="A405" s="103"/>
      <c r="C405" s="108"/>
      <c r="D405" s="103"/>
      <c r="E405" s="103"/>
      <c r="F405" s="103"/>
      <c r="G405" s="103"/>
      <c r="H405" s="103"/>
      <c r="I405" s="103"/>
    </row>
    <row r="406" spans="1:9" s="100" customFormat="1" ht="15">
      <c r="A406" s="103"/>
      <c r="C406" s="108"/>
      <c r="D406" s="103"/>
      <c r="E406" s="103"/>
      <c r="F406" s="103"/>
      <c r="G406" s="103"/>
      <c r="H406" s="103"/>
      <c r="I406" s="103"/>
    </row>
    <row r="407" spans="1:9" s="100" customFormat="1" ht="15">
      <c r="A407" s="103"/>
      <c r="C407" s="108"/>
      <c r="D407" s="103"/>
      <c r="E407" s="103"/>
      <c r="F407" s="103"/>
      <c r="G407" s="103"/>
      <c r="H407" s="103"/>
      <c r="I407" s="103"/>
    </row>
    <row r="408" spans="1:9" s="100" customFormat="1" ht="15">
      <c r="A408" s="103"/>
      <c r="C408" s="108"/>
      <c r="D408" s="103"/>
      <c r="E408" s="103"/>
      <c r="F408" s="103"/>
      <c r="G408" s="103"/>
      <c r="H408" s="103"/>
      <c r="I408" s="103"/>
    </row>
    <row r="409" spans="1:9" s="100" customFormat="1" ht="15">
      <c r="A409" s="103"/>
      <c r="C409" s="108"/>
      <c r="D409" s="103"/>
      <c r="E409" s="103"/>
      <c r="F409" s="103"/>
      <c r="G409" s="103"/>
      <c r="H409" s="103"/>
      <c r="I409" s="103"/>
    </row>
    <row r="410" spans="1:9" s="100" customFormat="1" ht="15">
      <c r="A410" s="103"/>
      <c r="C410" s="108"/>
      <c r="D410" s="103"/>
      <c r="E410" s="103"/>
      <c r="F410" s="103"/>
      <c r="G410" s="103"/>
      <c r="H410" s="103"/>
      <c r="I410" s="103"/>
    </row>
    <row r="411" spans="1:9" s="100" customFormat="1" ht="15">
      <c r="A411" s="103"/>
      <c r="C411" s="108"/>
      <c r="D411" s="103"/>
      <c r="E411" s="103"/>
      <c r="F411" s="103"/>
      <c r="G411" s="103"/>
      <c r="H411" s="103"/>
      <c r="I411" s="103"/>
    </row>
    <row r="412" spans="1:9" s="100" customFormat="1" ht="15">
      <c r="A412" s="103"/>
      <c r="C412" s="108"/>
      <c r="D412" s="103"/>
      <c r="E412" s="103"/>
      <c r="F412" s="103"/>
      <c r="G412" s="103"/>
      <c r="H412" s="103"/>
      <c r="I412" s="103"/>
    </row>
    <row r="413" spans="1:9" s="100" customFormat="1" ht="15">
      <c r="A413" s="103"/>
      <c r="C413" s="108"/>
      <c r="D413" s="103"/>
      <c r="E413" s="103"/>
      <c r="F413" s="103"/>
      <c r="G413" s="103"/>
      <c r="H413" s="103"/>
      <c r="I413" s="103"/>
    </row>
    <row r="414" spans="1:9" s="100" customFormat="1" ht="15">
      <c r="A414" s="103"/>
      <c r="C414" s="108"/>
      <c r="D414" s="103"/>
      <c r="E414" s="103"/>
      <c r="F414" s="103"/>
      <c r="G414" s="103"/>
      <c r="H414" s="103"/>
      <c r="I414" s="103"/>
    </row>
    <row r="415" spans="1:9" s="100" customFormat="1" ht="15">
      <c r="A415" s="103"/>
      <c r="C415" s="108"/>
      <c r="D415" s="103"/>
      <c r="E415" s="103"/>
      <c r="F415" s="103"/>
      <c r="G415" s="103"/>
      <c r="H415" s="103"/>
      <c r="I415" s="103"/>
    </row>
    <row r="416" spans="1:9" s="100" customFormat="1" ht="15">
      <c r="A416" s="103"/>
      <c r="C416" s="108"/>
      <c r="D416" s="103"/>
      <c r="E416" s="103"/>
      <c r="F416" s="103"/>
      <c r="G416" s="103"/>
      <c r="H416" s="103"/>
      <c r="I416" s="103"/>
    </row>
    <row r="417" spans="1:9" s="100" customFormat="1" ht="15">
      <c r="A417" s="103"/>
      <c r="C417" s="108"/>
      <c r="D417" s="103"/>
      <c r="E417" s="103"/>
      <c r="F417" s="103"/>
      <c r="G417" s="103"/>
      <c r="H417" s="103"/>
      <c r="I417" s="103"/>
    </row>
    <row r="418" spans="1:9" s="100" customFormat="1" ht="15">
      <c r="A418" s="103"/>
      <c r="C418" s="108"/>
      <c r="D418" s="103"/>
      <c r="E418" s="103"/>
      <c r="F418" s="103"/>
      <c r="G418" s="103"/>
      <c r="H418" s="103"/>
      <c r="I418" s="103"/>
    </row>
    <row r="419" spans="1:9" s="100" customFormat="1" ht="15">
      <c r="A419" s="103"/>
      <c r="C419" s="108"/>
      <c r="D419" s="103"/>
      <c r="E419" s="103"/>
      <c r="F419" s="103"/>
      <c r="G419" s="103"/>
      <c r="H419" s="103"/>
      <c r="I419" s="103"/>
    </row>
    <row r="420" spans="1:9" s="100" customFormat="1" ht="15">
      <c r="A420" s="103"/>
      <c r="C420" s="108"/>
      <c r="D420" s="103"/>
      <c r="E420" s="103"/>
      <c r="F420" s="103"/>
      <c r="G420" s="103"/>
      <c r="H420" s="103"/>
      <c r="I420" s="103"/>
    </row>
    <row r="421" spans="1:9" s="100" customFormat="1" ht="15">
      <c r="A421" s="103"/>
      <c r="C421" s="108"/>
      <c r="D421" s="103"/>
      <c r="E421" s="103"/>
      <c r="F421" s="103"/>
      <c r="G421" s="103"/>
      <c r="H421" s="103"/>
      <c r="I421" s="103"/>
    </row>
    <row r="422" spans="1:9" s="100" customFormat="1" ht="15">
      <c r="A422" s="103"/>
      <c r="C422" s="108"/>
      <c r="D422" s="103"/>
      <c r="E422" s="103"/>
      <c r="F422" s="103"/>
      <c r="G422" s="103"/>
      <c r="H422" s="103"/>
      <c r="I422" s="103"/>
    </row>
    <row r="423" spans="1:9" s="100" customFormat="1" ht="15">
      <c r="A423" s="103"/>
      <c r="C423" s="108"/>
      <c r="D423" s="103"/>
      <c r="E423" s="103"/>
      <c r="F423" s="103"/>
      <c r="G423" s="103"/>
      <c r="H423" s="103"/>
      <c r="I423" s="103"/>
    </row>
    <row r="424" spans="1:9" s="100" customFormat="1" ht="15">
      <c r="A424" s="103"/>
      <c r="C424" s="108"/>
      <c r="D424" s="103"/>
      <c r="E424" s="103"/>
      <c r="F424" s="103"/>
      <c r="G424" s="103"/>
      <c r="H424" s="103"/>
      <c r="I424" s="103"/>
    </row>
    <row r="425" spans="1:9" s="100" customFormat="1" ht="15">
      <c r="A425" s="103"/>
      <c r="C425" s="108"/>
      <c r="D425" s="103"/>
      <c r="E425" s="103"/>
      <c r="F425" s="103"/>
      <c r="G425" s="103"/>
      <c r="H425" s="103"/>
      <c r="I425" s="103"/>
    </row>
    <row r="426" spans="1:9" s="100" customFormat="1" ht="15">
      <c r="A426" s="103"/>
      <c r="C426" s="108"/>
      <c r="D426" s="103"/>
      <c r="E426" s="103"/>
      <c r="F426" s="103"/>
      <c r="G426" s="103"/>
      <c r="H426" s="103"/>
      <c r="I426" s="103"/>
    </row>
    <row r="427" spans="1:9" s="100" customFormat="1" ht="15">
      <c r="A427" s="103"/>
      <c r="C427" s="108"/>
      <c r="D427" s="103"/>
      <c r="E427" s="103"/>
      <c r="F427" s="103"/>
      <c r="G427" s="103"/>
      <c r="H427" s="103"/>
      <c r="I427" s="103"/>
    </row>
    <row r="428" spans="1:9" s="100" customFormat="1" ht="15">
      <c r="A428" s="103"/>
      <c r="C428" s="108"/>
      <c r="D428" s="103"/>
      <c r="E428" s="103"/>
      <c r="F428" s="103"/>
      <c r="G428" s="103"/>
      <c r="H428" s="103"/>
      <c r="I428" s="103"/>
    </row>
    <row r="429" spans="1:9" s="100" customFormat="1" ht="15">
      <c r="A429" s="103"/>
      <c r="C429" s="108"/>
      <c r="D429" s="103"/>
      <c r="E429" s="103"/>
      <c r="F429" s="103"/>
      <c r="G429" s="103"/>
      <c r="H429" s="103"/>
      <c r="I429" s="103"/>
    </row>
    <row r="430" spans="1:9" s="100" customFormat="1" ht="15">
      <c r="A430" s="103"/>
      <c r="C430" s="108"/>
      <c r="D430" s="103"/>
      <c r="E430" s="103"/>
      <c r="F430" s="103"/>
      <c r="G430" s="103"/>
      <c r="H430" s="103"/>
      <c r="I430" s="103"/>
    </row>
    <row r="431" spans="1:9" s="100" customFormat="1" ht="15">
      <c r="A431" s="103"/>
      <c r="C431" s="108"/>
      <c r="D431" s="103"/>
      <c r="E431" s="103"/>
      <c r="F431" s="103"/>
      <c r="G431" s="103"/>
      <c r="H431" s="103"/>
      <c r="I431" s="103"/>
    </row>
    <row r="432" spans="1:9" s="100" customFormat="1" ht="15">
      <c r="A432" s="103"/>
      <c r="C432" s="108"/>
      <c r="D432" s="103"/>
      <c r="E432" s="103"/>
      <c r="F432" s="103"/>
      <c r="G432" s="103"/>
      <c r="H432" s="103"/>
      <c r="I432" s="103"/>
    </row>
    <row r="433" spans="1:9" s="100" customFormat="1" ht="15">
      <c r="A433" s="103"/>
      <c r="C433" s="108"/>
      <c r="D433" s="103"/>
      <c r="E433" s="103"/>
      <c r="F433" s="103"/>
      <c r="G433" s="103"/>
      <c r="H433" s="103"/>
      <c r="I433" s="103"/>
    </row>
    <row r="434" spans="1:9" s="100" customFormat="1" ht="15">
      <c r="A434" s="103"/>
      <c r="C434" s="108"/>
      <c r="D434" s="103"/>
      <c r="E434" s="103"/>
      <c r="F434" s="103"/>
      <c r="G434" s="103"/>
      <c r="H434" s="103"/>
      <c r="I434" s="103"/>
    </row>
    <row r="435" spans="1:9" s="100" customFormat="1" ht="15">
      <c r="A435" s="103"/>
      <c r="C435" s="108"/>
      <c r="D435" s="103"/>
      <c r="E435" s="103"/>
      <c r="F435" s="103"/>
      <c r="G435" s="103"/>
      <c r="H435" s="103"/>
      <c r="I435" s="103"/>
    </row>
    <row r="436" spans="1:9" s="100" customFormat="1" ht="15">
      <c r="A436" s="103"/>
      <c r="C436" s="108"/>
      <c r="D436" s="103"/>
      <c r="E436" s="103"/>
      <c r="F436" s="103"/>
      <c r="G436" s="103"/>
      <c r="H436" s="103"/>
      <c r="I436" s="103"/>
    </row>
    <row r="437" spans="1:9" s="100" customFormat="1" ht="15">
      <c r="A437" s="103"/>
      <c r="C437" s="108"/>
      <c r="D437" s="103"/>
      <c r="E437" s="103"/>
      <c r="F437" s="103"/>
      <c r="G437" s="103"/>
      <c r="H437" s="103"/>
      <c r="I437" s="103"/>
    </row>
    <row r="438" spans="1:9" s="100" customFormat="1" ht="15">
      <c r="A438" s="103"/>
      <c r="C438" s="108"/>
      <c r="D438" s="103"/>
      <c r="E438" s="103"/>
      <c r="F438" s="103"/>
      <c r="G438" s="103"/>
      <c r="H438" s="103"/>
      <c r="I438" s="103"/>
    </row>
    <row r="439" spans="1:9" s="100" customFormat="1" ht="15">
      <c r="A439" s="103"/>
      <c r="C439" s="108"/>
      <c r="D439" s="103"/>
      <c r="E439" s="103"/>
      <c r="F439" s="103"/>
      <c r="G439" s="103"/>
      <c r="H439" s="103"/>
      <c r="I439" s="103"/>
    </row>
    <row r="440" spans="1:9" s="100" customFormat="1" ht="15">
      <c r="A440" s="103"/>
      <c r="C440" s="108"/>
      <c r="D440" s="103"/>
      <c r="E440" s="103"/>
      <c r="F440" s="103"/>
      <c r="G440" s="103"/>
      <c r="H440" s="103"/>
      <c r="I440" s="103"/>
    </row>
    <row r="441" spans="1:9" s="100" customFormat="1" ht="15">
      <c r="A441" s="103"/>
      <c r="C441" s="108"/>
      <c r="D441" s="103"/>
      <c r="E441" s="103"/>
      <c r="F441" s="103"/>
      <c r="G441" s="103"/>
      <c r="H441" s="103"/>
      <c r="I441" s="103"/>
    </row>
    <row r="442" spans="1:9" s="100" customFormat="1" ht="15">
      <c r="A442" s="103"/>
      <c r="C442" s="108"/>
      <c r="D442" s="103"/>
      <c r="E442" s="103"/>
      <c r="F442" s="103"/>
      <c r="G442" s="103"/>
      <c r="H442" s="103"/>
      <c r="I442" s="103"/>
    </row>
    <row r="443" spans="1:9" s="100" customFormat="1" ht="15">
      <c r="A443" s="103"/>
      <c r="C443" s="108"/>
      <c r="D443" s="103"/>
      <c r="E443" s="103"/>
      <c r="F443" s="103"/>
      <c r="G443" s="103"/>
      <c r="H443" s="103"/>
      <c r="I443" s="103"/>
    </row>
    <row r="444" spans="1:9" s="100" customFormat="1" ht="15">
      <c r="A444" s="103"/>
      <c r="C444" s="108"/>
      <c r="D444" s="103"/>
      <c r="E444" s="103"/>
      <c r="F444" s="103"/>
      <c r="G444" s="103"/>
      <c r="H444" s="103"/>
      <c r="I444" s="103"/>
    </row>
    <row r="445" ht="15">
      <c r="A445" s="84"/>
    </row>
    <row r="446" ht="15">
      <c r="A446" s="84"/>
    </row>
    <row r="447" ht="15">
      <c r="A447" s="84"/>
    </row>
    <row r="448" ht="15">
      <c r="A448" s="84"/>
    </row>
    <row r="449" ht="15">
      <c r="A449" s="84"/>
    </row>
    <row r="450" ht="15">
      <c r="A450" s="84"/>
    </row>
    <row r="451" ht="15">
      <c r="A451" s="84"/>
    </row>
    <row r="452" ht="15">
      <c r="A452" s="84"/>
    </row>
    <row r="453" ht="15">
      <c r="A453" s="84"/>
    </row>
    <row r="454" ht="15">
      <c r="A454" s="84"/>
    </row>
    <row r="455" ht="15">
      <c r="A455" s="84"/>
    </row>
    <row r="456" ht="15">
      <c r="A456" s="84"/>
    </row>
    <row r="457" ht="15">
      <c r="A457" s="84"/>
    </row>
    <row r="458" ht="15">
      <c r="A458" s="84"/>
    </row>
    <row r="459" ht="15">
      <c r="A459" s="84"/>
    </row>
    <row r="460" ht="15">
      <c r="A460" s="84"/>
    </row>
    <row r="461" ht="15">
      <c r="A461" s="84"/>
    </row>
    <row r="462" ht="15">
      <c r="A462" s="84"/>
    </row>
    <row r="463" ht="15">
      <c r="A463" s="84"/>
    </row>
    <row r="464" ht="15">
      <c r="A464" s="84"/>
    </row>
    <row r="465" ht="15">
      <c r="A465" s="84"/>
    </row>
    <row r="466" ht="15">
      <c r="A466" s="84"/>
    </row>
    <row r="467" ht="15">
      <c r="A467" s="84"/>
    </row>
    <row r="468" ht="15">
      <c r="A468" s="84"/>
    </row>
    <row r="469" ht="15">
      <c r="A469" s="84"/>
    </row>
    <row r="470" ht="15">
      <c r="A470" s="84"/>
    </row>
    <row r="471" ht="15">
      <c r="A471" s="84"/>
    </row>
    <row r="472" ht="15">
      <c r="A472" s="84"/>
    </row>
    <row r="473" ht="15">
      <c r="A473" s="84"/>
    </row>
    <row r="474" ht="15">
      <c r="A474" s="84"/>
    </row>
    <row r="475" ht="15">
      <c r="A475" s="84"/>
    </row>
    <row r="476" ht="15">
      <c r="A476" s="84"/>
    </row>
    <row r="477" ht="15">
      <c r="A477" s="84"/>
    </row>
    <row r="478" ht="15">
      <c r="A478" s="84"/>
    </row>
    <row r="479" ht="15">
      <c r="A479" s="84"/>
    </row>
    <row r="480" ht="15">
      <c r="A480" s="84"/>
    </row>
    <row r="481" ht="15">
      <c r="A481" s="84"/>
    </row>
    <row r="482" ht="15">
      <c r="A482" s="84"/>
    </row>
    <row r="483" ht="15">
      <c r="A483" s="84"/>
    </row>
    <row r="484" ht="15">
      <c r="A484" s="84"/>
    </row>
    <row r="485" ht="15">
      <c r="A485" s="84"/>
    </row>
    <row r="486" ht="15">
      <c r="A486" s="84"/>
    </row>
    <row r="487" ht="15">
      <c r="A487" s="84"/>
    </row>
    <row r="488" ht="15">
      <c r="A488" s="84"/>
    </row>
    <row r="489" ht="15">
      <c r="A489" s="84"/>
    </row>
    <row r="490" ht="15">
      <c r="A490" s="84"/>
    </row>
    <row r="491" ht="15">
      <c r="A491" s="84"/>
    </row>
    <row r="492" ht="15">
      <c r="A492" s="84"/>
    </row>
    <row r="493" ht="15">
      <c r="A493" s="84"/>
    </row>
    <row r="494" ht="15">
      <c r="A494" s="84"/>
    </row>
    <row r="495" ht="15">
      <c r="A495" s="84"/>
    </row>
    <row r="496" ht="15">
      <c r="A496" s="84"/>
    </row>
    <row r="497" ht="15">
      <c r="A497" s="84"/>
    </row>
    <row r="498" ht="15">
      <c r="A498" s="84"/>
    </row>
    <row r="499" ht="15">
      <c r="A499" s="84"/>
    </row>
    <row r="500" ht="15">
      <c r="A500" s="84"/>
    </row>
    <row r="501" ht="15">
      <c r="A501" s="84"/>
    </row>
    <row r="502" ht="15">
      <c r="A502" s="84"/>
    </row>
    <row r="503" ht="15">
      <c r="A503" s="84"/>
    </row>
    <row r="504" ht="15">
      <c r="A504" s="84"/>
    </row>
    <row r="505" ht="15">
      <c r="A505" s="84"/>
    </row>
    <row r="506" ht="15">
      <c r="A506" s="84"/>
    </row>
    <row r="507" ht="15">
      <c r="A507" s="84"/>
    </row>
    <row r="508" ht="15">
      <c r="A508" s="84"/>
    </row>
    <row r="509" ht="15">
      <c r="A509" s="84"/>
    </row>
    <row r="510" ht="15">
      <c r="A510" s="84"/>
    </row>
    <row r="511" ht="15">
      <c r="A511" s="84"/>
    </row>
    <row r="512" ht="15">
      <c r="A512" s="84"/>
    </row>
    <row r="513" ht="15">
      <c r="A513" s="84"/>
    </row>
    <row r="514" ht="15">
      <c r="A514" s="84"/>
    </row>
    <row r="515" ht="15">
      <c r="A515" s="84"/>
    </row>
    <row r="516" ht="15">
      <c r="A516" s="84"/>
    </row>
    <row r="517" ht="15">
      <c r="A517" s="84"/>
    </row>
    <row r="518" ht="15">
      <c r="A518" s="84"/>
    </row>
    <row r="519" ht="15">
      <c r="A519" s="84"/>
    </row>
    <row r="520" ht="15">
      <c r="A520" s="84"/>
    </row>
    <row r="521" ht="15">
      <c r="A521" s="84"/>
    </row>
    <row r="522" ht="15">
      <c r="A522" s="84"/>
    </row>
    <row r="523" ht="15">
      <c r="A523" s="84"/>
    </row>
    <row r="524" ht="15">
      <c r="A524" s="84"/>
    </row>
    <row r="525" ht="15">
      <c r="A525" s="84"/>
    </row>
    <row r="526" ht="15">
      <c r="A526" s="84"/>
    </row>
    <row r="527" ht="15">
      <c r="A527" s="84"/>
    </row>
    <row r="528" ht="15">
      <c r="A528" s="84"/>
    </row>
    <row r="529" ht="15">
      <c r="A529" s="84"/>
    </row>
    <row r="530" ht="15">
      <c r="A530" s="84"/>
    </row>
    <row r="531" ht="15">
      <c r="A531" s="84"/>
    </row>
    <row r="532" ht="15">
      <c r="A532" s="84"/>
    </row>
    <row r="533" ht="15">
      <c r="A533" s="84"/>
    </row>
    <row r="534" ht="15">
      <c r="A534" s="84"/>
    </row>
    <row r="535" ht="15">
      <c r="A535" s="84"/>
    </row>
    <row r="536" ht="15">
      <c r="A536" s="84"/>
    </row>
    <row r="537" ht="15">
      <c r="A537" s="84"/>
    </row>
    <row r="538" ht="15">
      <c r="A538" s="84"/>
    </row>
    <row r="539" ht="15">
      <c r="A539" s="84"/>
    </row>
    <row r="540" ht="15">
      <c r="A540" s="84"/>
    </row>
    <row r="541" ht="15">
      <c r="A541" s="84"/>
    </row>
    <row r="542" ht="15">
      <c r="A542" s="84"/>
    </row>
    <row r="543" ht="15">
      <c r="A543" s="84"/>
    </row>
    <row r="544" ht="15">
      <c r="A544" s="84"/>
    </row>
    <row r="545" ht="15">
      <c r="A545" s="84"/>
    </row>
    <row r="546" ht="15">
      <c r="A546" s="84"/>
    </row>
    <row r="547" ht="15">
      <c r="A547" s="84"/>
    </row>
    <row r="548" ht="15">
      <c r="A548" s="84"/>
    </row>
    <row r="549" ht="15">
      <c r="A549" s="84"/>
    </row>
    <row r="550" ht="15">
      <c r="A550" s="84"/>
    </row>
    <row r="551" ht="15">
      <c r="A551" s="84"/>
    </row>
    <row r="552" ht="15">
      <c r="A552" s="84"/>
    </row>
    <row r="553" ht="15">
      <c r="A553" s="84"/>
    </row>
    <row r="554" ht="15">
      <c r="A554" s="84"/>
    </row>
    <row r="555" ht="15">
      <c r="A555" s="84"/>
    </row>
    <row r="556" ht="15">
      <c r="A556" s="84"/>
    </row>
    <row r="557" ht="15">
      <c r="A557" s="84"/>
    </row>
    <row r="558" ht="15">
      <c r="A558" s="84"/>
    </row>
    <row r="559" ht="15">
      <c r="A559" s="84"/>
    </row>
    <row r="560" ht="15">
      <c r="A560" s="84"/>
    </row>
    <row r="561" ht="15">
      <c r="A561" s="84"/>
    </row>
    <row r="562" ht="15">
      <c r="A562" s="84"/>
    </row>
    <row r="563" ht="15">
      <c r="A563" s="84"/>
    </row>
    <row r="564" ht="15">
      <c r="A564" s="84"/>
    </row>
    <row r="565" ht="15">
      <c r="A565" s="84"/>
    </row>
    <row r="566" ht="15">
      <c r="A566" s="84"/>
    </row>
    <row r="567" ht="15">
      <c r="A567" s="84"/>
    </row>
    <row r="568" ht="15">
      <c r="A568" s="84"/>
    </row>
    <row r="569" ht="15">
      <c r="A569" s="84"/>
    </row>
    <row r="570" ht="15">
      <c r="A570" s="84"/>
    </row>
    <row r="571" ht="15">
      <c r="A571" s="84"/>
    </row>
    <row r="572" ht="15">
      <c r="A572" s="84"/>
    </row>
    <row r="573" ht="15">
      <c r="A573" s="84"/>
    </row>
    <row r="574" ht="15">
      <c r="A574" s="84"/>
    </row>
    <row r="575" ht="15">
      <c r="A575" s="84"/>
    </row>
    <row r="576" ht="15">
      <c r="A576" s="84"/>
    </row>
    <row r="577" ht="15">
      <c r="A577" s="84"/>
    </row>
    <row r="578" ht="15">
      <c r="A578" s="84"/>
    </row>
    <row r="579" ht="15">
      <c r="A579" s="84"/>
    </row>
    <row r="580" ht="15">
      <c r="A580" s="84"/>
    </row>
    <row r="581" ht="15">
      <c r="A581" s="84"/>
    </row>
    <row r="582" ht="15">
      <c r="A582" s="84"/>
    </row>
    <row r="583" ht="15">
      <c r="A583" s="84"/>
    </row>
    <row r="584" ht="15">
      <c r="A584" s="84"/>
    </row>
    <row r="585" ht="15">
      <c r="A585" s="84"/>
    </row>
    <row r="586" ht="15">
      <c r="A586" s="84"/>
    </row>
    <row r="587" ht="15">
      <c r="A587" s="84"/>
    </row>
    <row r="588" ht="15">
      <c r="A588" s="84"/>
    </row>
    <row r="589" ht="15">
      <c r="A589" s="84"/>
    </row>
    <row r="590" ht="15">
      <c r="A590" s="84"/>
    </row>
    <row r="591" ht="15">
      <c r="A591" s="84"/>
    </row>
    <row r="592" ht="15">
      <c r="A592" s="84"/>
    </row>
    <row r="593" ht="15">
      <c r="A593" s="84"/>
    </row>
    <row r="594" ht="15">
      <c r="A594" s="84"/>
    </row>
    <row r="595" ht="15">
      <c r="A595" s="84"/>
    </row>
    <row r="596" ht="15">
      <c r="A596" s="84"/>
    </row>
    <row r="597" ht="15">
      <c r="A597" s="84"/>
    </row>
    <row r="598" ht="15">
      <c r="A598" s="84"/>
    </row>
    <row r="599" ht="15">
      <c r="A599" s="84"/>
    </row>
    <row r="600" ht="15">
      <c r="A600" s="84"/>
    </row>
    <row r="601" ht="15">
      <c r="A601" s="84"/>
    </row>
    <row r="602" ht="15">
      <c r="A602" s="84"/>
    </row>
    <row r="603" ht="15">
      <c r="A603" s="84"/>
    </row>
    <row r="604" ht="15">
      <c r="A604" s="84"/>
    </row>
    <row r="605" ht="15">
      <c r="A605" s="84"/>
    </row>
    <row r="606" ht="15">
      <c r="A606" s="84"/>
    </row>
    <row r="607" ht="15">
      <c r="A607" s="84"/>
    </row>
    <row r="608" ht="15">
      <c r="A608" s="84"/>
    </row>
    <row r="609" ht="15">
      <c r="A609" s="84"/>
    </row>
    <row r="610" ht="15">
      <c r="A610" s="84"/>
    </row>
    <row r="611" ht="15">
      <c r="A611" s="84"/>
    </row>
    <row r="612" ht="15">
      <c r="A612" s="84"/>
    </row>
    <row r="613" ht="15">
      <c r="A613" s="84"/>
    </row>
    <row r="614" ht="15">
      <c r="A614" s="84"/>
    </row>
    <row r="615" ht="15">
      <c r="A615" s="84"/>
    </row>
    <row r="616" ht="15">
      <c r="A616" s="84"/>
    </row>
    <row r="617" ht="15">
      <c r="A617" s="84"/>
    </row>
    <row r="618" ht="15">
      <c r="A618" s="84"/>
    </row>
    <row r="619" ht="15">
      <c r="A619" s="84"/>
    </row>
    <row r="620" ht="15">
      <c r="A620" s="84"/>
    </row>
    <row r="621" ht="15">
      <c r="A621" s="84"/>
    </row>
    <row r="622" ht="15">
      <c r="A622" s="84"/>
    </row>
    <row r="623" ht="15">
      <c r="A623" s="84"/>
    </row>
    <row r="624" ht="15">
      <c r="A624" s="84"/>
    </row>
    <row r="625" ht="15">
      <c r="A625" s="84"/>
    </row>
    <row r="626" ht="15">
      <c r="A626" s="84"/>
    </row>
    <row r="627" ht="15">
      <c r="A627" s="84"/>
    </row>
    <row r="628" ht="15">
      <c r="A628" s="84"/>
    </row>
    <row r="629" ht="15">
      <c r="A629" s="84"/>
    </row>
    <row r="630" ht="15">
      <c r="A630" s="84"/>
    </row>
    <row r="631" ht="15">
      <c r="A631" s="84"/>
    </row>
    <row r="632" ht="15">
      <c r="A632" s="84"/>
    </row>
    <row r="633" ht="15">
      <c r="A633" s="84"/>
    </row>
    <row r="634" ht="15">
      <c r="A634" s="84"/>
    </row>
    <row r="635" ht="15">
      <c r="A635" s="84"/>
    </row>
    <row r="636" ht="15">
      <c r="A636" s="84"/>
    </row>
    <row r="637" ht="15">
      <c r="A637" s="84"/>
    </row>
    <row r="638" ht="15">
      <c r="A638" s="84"/>
    </row>
    <row r="639" ht="15">
      <c r="A639" s="84"/>
    </row>
    <row r="640" ht="15">
      <c r="A640" s="84"/>
    </row>
    <row r="641" ht="15">
      <c r="A641" s="84"/>
    </row>
    <row r="642" ht="15">
      <c r="A642" s="84"/>
    </row>
    <row r="643" ht="15">
      <c r="A643" s="84"/>
    </row>
    <row r="644" ht="15">
      <c r="A644" s="84"/>
    </row>
  </sheetData>
  <sheetProtection/>
  <mergeCells count="9">
    <mergeCell ref="A1:I1"/>
    <mergeCell ref="A2:I2"/>
    <mergeCell ref="A3:A4"/>
    <mergeCell ref="B3:B4"/>
    <mergeCell ref="D3:E3"/>
    <mergeCell ref="F3:F4"/>
    <mergeCell ref="G3:G4"/>
    <mergeCell ref="H3:H4"/>
    <mergeCell ref="I3:I4"/>
  </mergeCells>
  <printOptions/>
  <pageMargins left="0.75" right="0.75" top="0.39" bottom="0.6" header="0.36" footer="0.5"/>
  <pageSetup fitToHeight="1" fitToWidth="1" horizontalDpi="600" verticalDpi="600" orientation="landscape" paperSize="8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44"/>
  <sheetViews>
    <sheetView zoomScale="75" zoomScaleNormal="75" zoomScalePageLayoutView="0" workbookViewId="0" topLeftCell="B1">
      <selection activeCell="F20" sqref="F20"/>
    </sheetView>
  </sheetViews>
  <sheetFormatPr defaultColWidth="9.140625" defaultRowHeight="12.75"/>
  <cols>
    <col min="1" max="1" width="6.28125" style="82" customWidth="1"/>
    <col min="2" max="2" width="99.57421875" style="82" customWidth="1"/>
    <col min="3" max="3" width="13.140625" style="106" customWidth="1"/>
    <col min="4" max="4" width="15.140625" style="84" customWidth="1"/>
    <col min="5" max="5" width="13.57421875" style="84" customWidth="1"/>
    <col min="6" max="6" width="21.57421875" style="84" customWidth="1"/>
    <col min="7" max="7" width="15.421875" style="84" customWidth="1"/>
    <col min="8" max="8" width="15.28125" style="84" customWidth="1"/>
    <col min="9" max="9" width="32.140625" style="84" customWidth="1"/>
    <col min="10" max="16384" width="9.140625" style="82" customWidth="1"/>
  </cols>
  <sheetData>
    <row r="1" spans="1:9" s="125" customFormat="1" ht="20.25">
      <c r="A1" s="315" t="s">
        <v>104</v>
      </c>
      <c r="B1" s="315"/>
      <c r="C1" s="315"/>
      <c r="D1" s="315"/>
      <c r="E1" s="315"/>
      <c r="F1" s="315"/>
      <c r="G1" s="315"/>
      <c r="H1" s="315"/>
      <c r="I1" s="315"/>
    </row>
    <row r="2" spans="1:9" s="125" customFormat="1" ht="72" customHeight="1">
      <c r="A2" s="316" t="s">
        <v>135</v>
      </c>
      <c r="B2" s="316"/>
      <c r="C2" s="316"/>
      <c r="D2" s="316"/>
      <c r="E2" s="316"/>
      <c r="F2" s="316"/>
      <c r="G2" s="316"/>
      <c r="H2" s="316"/>
      <c r="I2" s="316"/>
    </row>
    <row r="3" spans="1:9" s="112" customFormat="1" ht="16.5">
      <c r="A3" s="354" t="s">
        <v>16</v>
      </c>
      <c r="B3" s="352"/>
      <c r="C3" s="127" t="s">
        <v>14</v>
      </c>
      <c r="D3" s="353" t="s">
        <v>78</v>
      </c>
      <c r="E3" s="353"/>
      <c r="F3" s="317" t="s">
        <v>103</v>
      </c>
      <c r="G3" s="318" t="s">
        <v>92</v>
      </c>
      <c r="H3" s="319" t="s">
        <v>133</v>
      </c>
      <c r="I3" s="319" t="s">
        <v>94</v>
      </c>
    </row>
    <row r="4" spans="1:9" s="112" customFormat="1" ht="49.5" customHeight="1">
      <c r="A4" s="355"/>
      <c r="B4" s="352"/>
      <c r="C4" s="127" t="s">
        <v>77</v>
      </c>
      <c r="D4" s="126" t="s">
        <v>79</v>
      </c>
      <c r="E4" s="126" t="s">
        <v>109</v>
      </c>
      <c r="F4" s="317"/>
      <c r="G4" s="318"/>
      <c r="H4" s="319"/>
      <c r="I4" s="319"/>
    </row>
    <row r="5" spans="1:9" s="128" customFormat="1" ht="18" customHeight="1">
      <c r="A5" s="111">
        <v>1</v>
      </c>
      <c r="B5" s="111">
        <v>2</v>
      </c>
      <c r="C5" s="111">
        <v>3</v>
      </c>
      <c r="D5" s="111">
        <v>4</v>
      </c>
      <c r="E5" s="111">
        <v>5</v>
      </c>
      <c r="F5" s="111">
        <v>6</v>
      </c>
      <c r="G5" s="111">
        <v>7</v>
      </c>
      <c r="H5" s="111">
        <v>8</v>
      </c>
      <c r="I5" s="111">
        <v>9</v>
      </c>
    </row>
    <row r="6" spans="1:9" s="116" customFormat="1" ht="16.5">
      <c r="A6" s="113" t="s">
        <v>95</v>
      </c>
      <c r="B6" s="114" t="s">
        <v>80</v>
      </c>
      <c r="C6" s="115"/>
      <c r="D6" s="159">
        <v>65.607</v>
      </c>
      <c r="E6" s="113" t="s">
        <v>87</v>
      </c>
      <c r="F6" s="113"/>
      <c r="G6" s="113"/>
      <c r="H6" s="113"/>
      <c r="I6" s="113"/>
    </row>
    <row r="7" spans="1:9" s="116" customFormat="1" ht="21.75" customHeight="1">
      <c r="A7" s="113" t="s">
        <v>96</v>
      </c>
      <c r="B7" s="114" t="s">
        <v>81</v>
      </c>
      <c r="C7" s="117"/>
      <c r="D7" s="117" t="s">
        <v>87</v>
      </c>
      <c r="E7" s="113">
        <v>0</v>
      </c>
      <c r="F7" s="113"/>
      <c r="G7" s="113"/>
      <c r="H7" s="113"/>
      <c r="I7" s="113"/>
    </row>
    <row r="8" spans="1:9" s="116" customFormat="1" ht="21.75" customHeight="1">
      <c r="A8" s="113" t="s">
        <v>97</v>
      </c>
      <c r="B8" s="114" t="s">
        <v>82</v>
      </c>
      <c r="C8" s="117"/>
      <c r="D8" s="117">
        <v>4353105</v>
      </c>
      <c r="E8" s="113"/>
      <c r="F8" s="113">
        <v>0</v>
      </c>
      <c r="G8" s="113"/>
      <c r="H8" s="113"/>
      <c r="I8" s="113"/>
    </row>
    <row r="9" spans="1:9" s="116" customFormat="1" ht="21.75" customHeight="1">
      <c r="A9" s="113" t="s">
        <v>98</v>
      </c>
      <c r="B9" s="114" t="s">
        <v>83</v>
      </c>
      <c r="C9" s="117"/>
      <c r="D9" s="117">
        <v>0</v>
      </c>
      <c r="E9" s="113">
        <v>10.24</v>
      </c>
      <c r="F9" s="113">
        <v>38732.484</v>
      </c>
      <c r="G9" s="113"/>
      <c r="H9" s="113"/>
      <c r="I9" s="113"/>
    </row>
    <row r="10" spans="1:9" s="116" customFormat="1" ht="21.75" customHeight="1">
      <c r="A10" s="118" t="s">
        <v>99</v>
      </c>
      <c r="B10" s="114" t="s">
        <v>84</v>
      </c>
      <c r="C10" s="117"/>
      <c r="D10" s="117" t="s">
        <v>87</v>
      </c>
      <c r="E10" s="113">
        <v>0</v>
      </c>
      <c r="F10" s="113">
        <v>0</v>
      </c>
      <c r="G10" s="113"/>
      <c r="H10" s="113"/>
      <c r="I10" s="113"/>
    </row>
    <row r="11" spans="1:9" s="116" customFormat="1" ht="21.75" customHeight="1">
      <c r="A11" s="113" t="s">
        <v>100</v>
      </c>
      <c r="B11" s="114" t="s">
        <v>85</v>
      </c>
      <c r="C11" s="117"/>
      <c r="D11" s="117"/>
      <c r="E11" s="113"/>
      <c r="F11" s="113">
        <v>69254.64</v>
      </c>
      <c r="G11" s="115"/>
      <c r="H11" s="115"/>
      <c r="I11" s="113"/>
    </row>
    <row r="12" spans="1:9" s="116" customFormat="1" ht="21.75" customHeight="1">
      <c r="A12" s="113" t="s">
        <v>101</v>
      </c>
      <c r="B12" s="114" t="s">
        <v>86</v>
      </c>
      <c r="C12" s="117"/>
      <c r="D12" s="117"/>
      <c r="E12" s="113"/>
      <c r="F12" s="115">
        <v>300000</v>
      </c>
      <c r="G12" s="115"/>
      <c r="H12" s="115"/>
      <c r="I12" s="113"/>
    </row>
    <row r="13" spans="1:9" s="116" customFormat="1" ht="16.5">
      <c r="A13" s="119"/>
      <c r="B13" s="120" t="s">
        <v>57</v>
      </c>
      <c r="C13" s="117"/>
      <c r="D13" s="117"/>
      <c r="E13" s="113"/>
      <c r="F13" s="115">
        <f>F9+F11+F12</f>
        <v>407987.124</v>
      </c>
      <c r="G13" s="115"/>
      <c r="H13" s="115"/>
      <c r="I13" s="113"/>
    </row>
    <row r="14" spans="1:9" s="83" customFormat="1" ht="21.75" customHeight="1" hidden="1">
      <c r="A14" s="87"/>
      <c r="B14" s="89"/>
      <c r="C14" s="91"/>
      <c r="D14" s="91"/>
      <c r="E14" s="87"/>
      <c r="F14" s="107"/>
      <c r="G14" s="107"/>
      <c r="H14" s="107"/>
      <c r="I14" s="87"/>
    </row>
    <row r="15" spans="1:9" s="83" customFormat="1" ht="21.75" customHeight="1">
      <c r="A15" s="87"/>
      <c r="B15" s="89"/>
      <c r="C15" s="91"/>
      <c r="D15" s="91"/>
      <c r="E15" s="87"/>
      <c r="F15" s="107"/>
      <c r="G15" s="107"/>
      <c r="H15" s="107"/>
      <c r="I15" s="87"/>
    </row>
    <row r="16" spans="1:9" s="116" customFormat="1" ht="16.5">
      <c r="A16" s="113">
        <v>2</v>
      </c>
      <c r="B16" s="129" t="s">
        <v>24</v>
      </c>
      <c r="C16" s="130">
        <f>C17+C26+C35</f>
        <v>556150</v>
      </c>
      <c r="D16" s="130">
        <f>D17+D26+D35</f>
        <v>556150</v>
      </c>
      <c r="E16" s="130">
        <f>E17+E26+E35</f>
        <v>0</v>
      </c>
      <c r="F16" s="131">
        <v>407987.13</v>
      </c>
      <c r="G16" s="131">
        <v>360983.22</v>
      </c>
      <c r="H16" s="115">
        <f>G16/F16*100</f>
        <v>88.47907040597089</v>
      </c>
      <c r="I16" s="113"/>
    </row>
    <row r="17" spans="1:9" s="116" customFormat="1" ht="16.5">
      <c r="A17" s="113" t="s">
        <v>25</v>
      </c>
      <c r="B17" s="129" t="s">
        <v>26</v>
      </c>
      <c r="C17" s="117">
        <f>SUM(C18:C25)</f>
        <v>273127</v>
      </c>
      <c r="D17" s="117">
        <f>SUM(D18:D25)</f>
        <v>273127</v>
      </c>
      <c r="E17" s="117">
        <f>SUM(E18:E25)</f>
        <v>0</v>
      </c>
      <c r="F17" s="115">
        <f>SUM(F18:F25)</f>
        <v>211717.24</v>
      </c>
      <c r="G17" s="115">
        <f>SUM(G18:G25)</f>
        <v>211717.24</v>
      </c>
      <c r="H17" s="115">
        <f>G17/F17*100</f>
        <v>100</v>
      </c>
      <c r="I17" s="113"/>
    </row>
    <row r="18" spans="1:9" ht="32.25" customHeight="1">
      <c r="A18" s="85" t="s">
        <v>27</v>
      </c>
      <c r="B18" s="92" t="s">
        <v>28</v>
      </c>
      <c r="C18" s="93">
        <f aca="true" t="shared" si="0" ref="C18:C35">D18+E18</f>
        <v>100203</v>
      </c>
      <c r="D18" s="94">
        <v>100203</v>
      </c>
      <c r="E18" s="94">
        <v>0</v>
      </c>
      <c r="F18" s="160">
        <v>120709.08</v>
      </c>
      <c r="G18" s="160">
        <v>120709.08</v>
      </c>
      <c r="H18" s="96">
        <f>G18/F18*100</f>
        <v>100</v>
      </c>
      <c r="I18" s="110" t="s">
        <v>136</v>
      </c>
    </row>
    <row r="19" spans="1:9" ht="30">
      <c r="A19" s="85" t="s">
        <v>29</v>
      </c>
      <c r="B19" s="92" t="s">
        <v>30</v>
      </c>
      <c r="C19" s="93">
        <f t="shared" si="0"/>
        <v>0</v>
      </c>
      <c r="D19" s="94">
        <v>0</v>
      </c>
      <c r="E19" s="94">
        <v>0</v>
      </c>
      <c r="F19" s="160">
        <v>47124.98</v>
      </c>
      <c r="G19" s="160">
        <v>47124.98</v>
      </c>
      <c r="H19" s="96">
        <f>G19/F19*100</f>
        <v>100</v>
      </c>
      <c r="I19" s="110" t="s">
        <v>136</v>
      </c>
    </row>
    <row r="20" spans="1:9" ht="45">
      <c r="A20" s="85" t="s">
        <v>31</v>
      </c>
      <c r="B20" s="92" t="s">
        <v>32</v>
      </c>
      <c r="C20" s="93">
        <f t="shared" si="0"/>
        <v>34776</v>
      </c>
      <c r="D20" s="94">
        <v>34776</v>
      </c>
      <c r="E20" s="94">
        <v>0</v>
      </c>
      <c r="F20" s="162">
        <v>43883.18</v>
      </c>
      <c r="G20" s="160">
        <v>43883.18</v>
      </c>
      <c r="H20" s="96">
        <f>G20/F20*100</f>
        <v>100</v>
      </c>
      <c r="I20" s="110" t="s">
        <v>136</v>
      </c>
    </row>
    <row r="21" spans="1:9" ht="30">
      <c r="A21" s="85" t="s">
        <v>33</v>
      </c>
      <c r="B21" s="92" t="s">
        <v>34</v>
      </c>
      <c r="C21" s="93">
        <f t="shared" si="0"/>
        <v>0</v>
      </c>
      <c r="D21" s="94">
        <v>0</v>
      </c>
      <c r="E21" s="94">
        <v>0</v>
      </c>
      <c r="F21" s="96">
        <v>0</v>
      </c>
      <c r="G21" s="96">
        <v>0</v>
      </c>
      <c r="H21" s="96">
        <v>0</v>
      </c>
      <c r="I21" s="135"/>
    </row>
    <row r="22" spans="1:9" ht="30" hidden="1">
      <c r="A22" s="85" t="s">
        <v>22</v>
      </c>
      <c r="B22" s="92" t="s">
        <v>23</v>
      </c>
      <c r="C22" s="93">
        <f t="shared" si="0"/>
        <v>0</v>
      </c>
      <c r="D22" s="94">
        <v>0</v>
      </c>
      <c r="E22" s="94">
        <v>0</v>
      </c>
      <c r="F22" s="96"/>
      <c r="G22" s="96"/>
      <c r="H22" s="96" t="e">
        <f>G22/F22*100</f>
        <v>#DIV/0!</v>
      </c>
      <c r="I22" s="85"/>
    </row>
    <row r="23" spans="1:9" ht="30">
      <c r="A23" s="95" t="s">
        <v>35</v>
      </c>
      <c r="B23" s="92" t="s">
        <v>36</v>
      </c>
      <c r="C23" s="93">
        <f t="shared" si="0"/>
        <v>122271</v>
      </c>
      <c r="D23" s="94">
        <v>122271</v>
      </c>
      <c r="E23" s="94">
        <v>0</v>
      </c>
      <c r="F23" s="96">
        <v>0</v>
      </c>
      <c r="G23" s="96">
        <v>0</v>
      </c>
      <c r="H23" s="96">
        <v>0</v>
      </c>
      <c r="I23" s="85"/>
    </row>
    <row r="24" spans="1:9" ht="15">
      <c r="A24" s="85" t="s">
        <v>37</v>
      </c>
      <c r="B24" s="92" t="s">
        <v>38</v>
      </c>
      <c r="C24" s="93">
        <f t="shared" si="0"/>
        <v>15877</v>
      </c>
      <c r="D24" s="94">
        <v>15877</v>
      </c>
      <c r="E24" s="94">
        <v>0</v>
      </c>
      <c r="F24" s="96">
        <v>0</v>
      </c>
      <c r="G24" s="96">
        <v>0</v>
      </c>
      <c r="H24" s="96">
        <v>0</v>
      </c>
      <c r="I24" s="85"/>
    </row>
    <row r="25" spans="1:51" ht="30">
      <c r="A25" s="85" t="s">
        <v>39</v>
      </c>
      <c r="B25" s="92" t="s">
        <v>40</v>
      </c>
      <c r="C25" s="93">
        <f t="shared" si="0"/>
        <v>0</v>
      </c>
      <c r="D25" s="94">
        <v>0</v>
      </c>
      <c r="E25" s="94">
        <v>0</v>
      </c>
      <c r="F25" s="96">
        <v>0</v>
      </c>
      <c r="G25" s="96">
        <v>0</v>
      </c>
      <c r="H25" s="96">
        <v>0</v>
      </c>
      <c r="I25" s="85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</row>
    <row r="26" spans="1:51" s="137" customFormat="1" ht="31.5" customHeight="1">
      <c r="A26" s="137" t="s">
        <v>41</v>
      </c>
      <c r="B26" s="138" t="s">
        <v>42</v>
      </c>
      <c r="C26" s="139">
        <f t="shared" si="0"/>
        <v>103023</v>
      </c>
      <c r="D26" s="139">
        <f>SUM(D27:D33)</f>
        <v>103023</v>
      </c>
      <c r="E26" s="139">
        <f>SUM(E27:E33)</f>
        <v>0</v>
      </c>
      <c r="F26" s="140">
        <f>SUM(F27:F33)</f>
        <v>20286.644</v>
      </c>
      <c r="G26" s="140">
        <f>SUM(G27:G33)</f>
        <v>20286.644</v>
      </c>
      <c r="H26" s="140">
        <f>G26/F26*100</f>
        <v>100</v>
      </c>
      <c r="I26" s="110" t="s">
        <v>136</v>
      </c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</row>
    <row r="27" spans="1:51" s="86" customFormat="1" ht="28.5">
      <c r="A27" s="85" t="s">
        <v>43</v>
      </c>
      <c r="B27" s="90" t="s">
        <v>44</v>
      </c>
      <c r="C27" s="93">
        <f t="shared" si="0"/>
        <v>0</v>
      </c>
      <c r="D27" s="97"/>
      <c r="E27" s="94"/>
      <c r="F27" s="96"/>
      <c r="G27" s="96"/>
      <c r="H27" s="96">
        <v>0</v>
      </c>
      <c r="I27" s="85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</row>
    <row r="28" spans="1:51" s="86" customFormat="1" ht="15">
      <c r="A28" s="85"/>
      <c r="B28" s="92" t="s">
        <v>15</v>
      </c>
      <c r="C28" s="93">
        <f t="shared" si="0"/>
        <v>0</v>
      </c>
      <c r="D28" s="97"/>
      <c r="E28" s="94"/>
      <c r="F28" s="96"/>
      <c r="G28" s="96"/>
      <c r="H28" s="96">
        <v>0</v>
      </c>
      <c r="I28" s="85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</row>
    <row r="29" spans="1:51" s="86" customFormat="1" ht="45.75" customHeight="1">
      <c r="A29" s="85"/>
      <c r="B29" s="98" t="s">
        <v>45</v>
      </c>
      <c r="C29" s="93">
        <f t="shared" si="0"/>
        <v>57900</v>
      </c>
      <c r="D29" s="94">
        <v>57900</v>
      </c>
      <c r="E29" s="94">
        <v>0</v>
      </c>
      <c r="F29" s="96">
        <v>0</v>
      </c>
      <c r="G29" s="96">
        <v>0</v>
      </c>
      <c r="H29" s="96">
        <v>0</v>
      </c>
      <c r="I29" s="85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</row>
    <row r="30" spans="1:51" s="86" customFormat="1" ht="47.25" customHeight="1">
      <c r="A30" s="85"/>
      <c r="B30" s="98" t="s">
        <v>46</v>
      </c>
      <c r="C30" s="93">
        <f t="shared" si="0"/>
        <v>820</v>
      </c>
      <c r="D30" s="94">
        <v>820</v>
      </c>
      <c r="E30" s="94">
        <v>0</v>
      </c>
      <c r="F30" s="96">
        <v>0</v>
      </c>
      <c r="G30" s="96">
        <v>0</v>
      </c>
      <c r="H30" s="96">
        <v>0</v>
      </c>
      <c r="I30" s="85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</row>
    <row r="31" spans="1:51" s="86" customFormat="1" ht="27.75" customHeight="1">
      <c r="A31" s="85" t="s">
        <v>47</v>
      </c>
      <c r="B31" s="92" t="s">
        <v>48</v>
      </c>
      <c r="C31" s="93">
        <f t="shared" si="0"/>
        <v>1500</v>
      </c>
      <c r="D31" s="94">
        <v>1500</v>
      </c>
      <c r="E31" s="94">
        <v>0</v>
      </c>
      <c r="F31" s="96">
        <v>528.517</v>
      </c>
      <c r="G31" s="96">
        <f>F31</f>
        <v>528.517</v>
      </c>
      <c r="H31" s="96">
        <f>G31/F31*100</f>
        <v>100</v>
      </c>
      <c r="I31" s="11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</row>
    <row r="32" spans="1:51" s="86" customFormat="1" ht="37.5" customHeight="1">
      <c r="A32" s="85" t="s">
        <v>49</v>
      </c>
      <c r="B32" s="92" t="s">
        <v>50</v>
      </c>
      <c r="C32" s="93">
        <f t="shared" si="0"/>
        <v>20000</v>
      </c>
      <c r="D32" s="94">
        <v>20000</v>
      </c>
      <c r="E32" s="94">
        <v>0</v>
      </c>
      <c r="F32" s="96">
        <v>19758.127</v>
      </c>
      <c r="G32" s="96">
        <v>19758.127</v>
      </c>
      <c r="H32" s="96">
        <f>G32/F32*100</f>
        <v>100</v>
      </c>
      <c r="I32" s="110" t="s">
        <v>136</v>
      </c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</row>
    <row r="33" spans="1:9" s="100" customFormat="1" ht="30" customHeight="1">
      <c r="A33" s="99" t="s">
        <v>51</v>
      </c>
      <c r="B33" s="92" t="s">
        <v>52</v>
      </c>
      <c r="C33" s="93">
        <f t="shared" si="0"/>
        <v>22803</v>
      </c>
      <c r="D33" s="94">
        <v>22803</v>
      </c>
      <c r="E33" s="94">
        <v>0</v>
      </c>
      <c r="F33" s="96"/>
      <c r="G33" s="96"/>
      <c r="H33" s="96">
        <v>0</v>
      </c>
      <c r="I33" s="85"/>
    </row>
    <row r="34" spans="1:9" ht="15">
      <c r="A34" s="87" t="s">
        <v>53</v>
      </c>
      <c r="B34" s="90" t="s">
        <v>54</v>
      </c>
      <c r="C34" s="93">
        <f t="shared" si="0"/>
        <v>0</v>
      </c>
      <c r="D34" s="91"/>
      <c r="E34" s="94"/>
      <c r="F34" s="96"/>
      <c r="G34" s="96"/>
      <c r="H34" s="96">
        <v>0</v>
      </c>
      <c r="I34" s="85"/>
    </row>
    <row r="35" spans="1:9" s="136" customFormat="1" ht="75">
      <c r="A35" s="132" t="s">
        <v>55</v>
      </c>
      <c r="B35" s="144" t="s">
        <v>110</v>
      </c>
      <c r="C35" s="133">
        <f t="shared" si="0"/>
        <v>180000</v>
      </c>
      <c r="D35" s="133">
        <v>180000</v>
      </c>
      <c r="E35" s="133">
        <v>0</v>
      </c>
      <c r="F35" s="134">
        <f>SUM(F36:F41)</f>
        <v>141003.919</v>
      </c>
      <c r="G35" s="134">
        <f>79661.031*1.18</f>
        <v>94000.01658</v>
      </c>
      <c r="H35" s="134">
        <f aca="true" t="shared" si="1" ref="H35:H42">G35/F35*100</f>
        <v>66.66482552162256</v>
      </c>
      <c r="I35" s="143" t="s">
        <v>138</v>
      </c>
    </row>
    <row r="36" spans="1:9" ht="15" hidden="1">
      <c r="A36" s="85"/>
      <c r="B36" s="101" t="s">
        <v>88</v>
      </c>
      <c r="C36" s="93"/>
      <c r="D36" s="91"/>
      <c r="E36" s="94"/>
      <c r="F36" s="96"/>
      <c r="G36" s="96"/>
      <c r="H36" s="134" t="e">
        <f t="shared" si="1"/>
        <v>#DIV/0!</v>
      </c>
      <c r="I36" s="85"/>
    </row>
    <row r="37" spans="1:9" ht="15" hidden="1">
      <c r="A37" s="85"/>
      <c r="B37" s="101" t="s">
        <v>91</v>
      </c>
      <c r="C37" s="93"/>
      <c r="D37" s="91"/>
      <c r="E37" s="94"/>
      <c r="F37" s="96">
        <v>52000</v>
      </c>
      <c r="G37" s="96">
        <v>1873.48</v>
      </c>
      <c r="H37" s="134">
        <f t="shared" si="1"/>
        <v>3.6028461538461536</v>
      </c>
      <c r="I37" s="110"/>
    </row>
    <row r="38" spans="1:9" ht="30" hidden="1">
      <c r="A38" s="85"/>
      <c r="B38" s="101" t="s">
        <v>89</v>
      </c>
      <c r="C38" s="93"/>
      <c r="D38" s="91"/>
      <c r="E38" s="94"/>
      <c r="F38" s="96">
        <v>87878.66</v>
      </c>
      <c r="G38" s="96">
        <v>78908</v>
      </c>
      <c r="H38" s="134">
        <f t="shared" si="1"/>
        <v>89.79199273179633</v>
      </c>
      <c r="I38" s="110" t="s">
        <v>129</v>
      </c>
    </row>
    <row r="39" spans="1:9" ht="15" hidden="1">
      <c r="A39" s="85"/>
      <c r="B39" s="101" t="s">
        <v>90</v>
      </c>
      <c r="C39" s="93"/>
      <c r="D39" s="91"/>
      <c r="E39" s="94"/>
      <c r="F39" s="96">
        <v>0</v>
      </c>
      <c r="G39" s="96">
        <v>0</v>
      </c>
      <c r="H39" s="134" t="e">
        <f t="shared" si="1"/>
        <v>#DIV/0!</v>
      </c>
      <c r="I39" s="110"/>
    </row>
    <row r="40" spans="1:9" ht="15" hidden="1">
      <c r="A40" s="85"/>
      <c r="B40" s="101" t="s">
        <v>127</v>
      </c>
      <c r="C40" s="93"/>
      <c r="D40" s="91"/>
      <c r="E40" s="94"/>
      <c r="F40" s="96">
        <v>193.28</v>
      </c>
      <c r="G40" s="96">
        <v>0</v>
      </c>
      <c r="H40" s="134">
        <f t="shared" si="1"/>
        <v>0</v>
      </c>
      <c r="I40" s="110"/>
    </row>
    <row r="41" spans="1:9" s="100" customFormat="1" ht="15" hidden="1">
      <c r="A41" s="85"/>
      <c r="B41" s="102" t="s">
        <v>112</v>
      </c>
      <c r="C41" s="87"/>
      <c r="D41" s="85"/>
      <c r="E41" s="85"/>
      <c r="F41" s="85">
        <v>931.979</v>
      </c>
      <c r="G41" s="85">
        <v>931.979</v>
      </c>
      <c r="H41" s="134">
        <f t="shared" si="1"/>
        <v>100</v>
      </c>
      <c r="I41" s="85"/>
    </row>
    <row r="42" spans="1:9" s="105" customFormat="1" ht="14.25">
      <c r="A42" s="87">
        <v>3</v>
      </c>
      <c r="B42" s="88" t="s">
        <v>113</v>
      </c>
      <c r="C42" s="87"/>
      <c r="D42" s="87"/>
      <c r="E42" s="87"/>
      <c r="F42" s="87">
        <v>34979.32</v>
      </c>
      <c r="G42" s="87">
        <v>34979.32</v>
      </c>
      <c r="H42" s="134">
        <f t="shared" si="1"/>
        <v>100</v>
      </c>
      <c r="I42" s="87"/>
    </row>
    <row r="43" spans="1:9" s="100" customFormat="1" ht="15">
      <c r="A43" s="103"/>
      <c r="B43" s="104"/>
      <c r="C43" s="108"/>
      <c r="D43" s="103"/>
      <c r="E43" s="103"/>
      <c r="F43" s="103"/>
      <c r="G43" s="103"/>
      <c r="H43" s="103"/>
      <c r="I43" s="103"/>
    </row>
    <row r="44" spans="1:9" s="122" customFormat="1" ht="32.25" customHeight="1">
      <c r="A44" s="121"/>
      <c r="B44" s="122" t="s">
        <v>130</v>
      </c>
      <c r="C44" s="123"/>
      <c r="D44" s="124"/>
      <c r="E44" s="124"/>
      <c r="F44" s="124"/>
      <c r="G44" s="124" t="s">
        <v>131</v>
      </c>
      <c r="H44" s="124"/>
      <c r="I44" s="124"/>
    </row>
    <row r="45" spans="1:9" s="100" customFormat="1" ht="15">
      <c r="A45" s="103"/>
      <c r="C45" s="108"/>
      <c r="D45" s="103"/>
      <c r="E45" s="103"/>
      <c r="F45" s="103"/>
      <c r="G45" s="103"/>
      <c r="H45" s="103"/>
      <c r="I45" s="103"/>
    </row>
    <row r="46" spans="1:9" s="100" customFormat="1" ht="15">
      <c r="A46" s="103"/>
      <c r="B46" s="100" t="s">
        <v>107</v>
      </c>
      <c r="C46" s="108"/>
      <c r="D46" s="103"/>
      <c r="E46" s="103"/>
      <c r="F46" s="103"/>
      <c r="G46" s="103"/>
      <c r="H46" s="103"/>
      <c r="I46" s="103"/>
    </row>
    <row r="47" spans="1:9" s="100" customFormat="1" ht="15">
      <c r="A47" s="103"/>
      <c r="B47" s="100" t="s">
        <v>108</v>
      </c>
      <c r="C47" s="108"/>
      <c r="D47" s="103"/>
      <c r="E47" s="103"/>
      <c r="F47" s="103"/>
      <c r="G47" s="103"/>
      <c r="H47" s="103"/>
      <c r="I47" s="103"/>
    </row>
    <row r="48" spans="1:9" s="100" customFormat="1" ht="15">
      <c r="A48" s="103"/>
      <c r="C48" s="108"/>
      <c r="D48" s="103"/>
      <c r="E48" s="103"/>
      <c r="F48" s="103"/>
      <c r="G48" s="103"/>
      <c r="H48" s="103"/>
      <c r="I48" s="103"/>
    </row>
    <row r="49" spans="1:9" s="100" customFormat="1" ht="15">
      <c r="A49" s="103"/>
      <c r="C49" s="108"/>
      <c r="D49" s="103"/>
      <c r="E49" s="103"/>
      <c r="F49" s="103"/>
      <c r="G49" s="103"/>
      <c r="H49" s="103"/>
      <c r="I49" s="103"/>
    </row>
    <row r="50" spans="1:9" s="100" customFormat="1" ht="15">
      <c r="A50" s="103"/>
      <c r="C50" s="108"/>
      <c r="D50" s="103"/>
      <c r="E50" s="103"/>
      <c r="F50" s="103"/>
      <c r="G50" s="103"/>
      <c r="H50" s="103"/>
      <c r="I50" s="103"/>
    </row>
    <row r="51" spans="1:9" s="100" customFormat="1" ht="15">
      <c r="A51" s="103"/>
      <c r="C51" s="108"/>
      <c r="D51" s="103"/>
      <c r="E51" s="103"/>
      <c r="F51" s="103"/>
      <c r="G51" s="103"/>
      <c r="H51" s="103"/>
      <c r="I51" s="103"/>
    </row>
    <row r="52" spans="1:9" s="100" customFormat="1" ht="15">
      <c r="A52" s="103"/>
      <c r="C52" s="108"/>
      <c r="D52" s="103"/>
      <c r="E52" s="103"/>
      <c r="F52" s="103"/>
      <c r="G52" s="103"/>
      <c r="H52" s="103"/>
      <c r="I52" s="103"/>
    </row>
    <row r="53" spans="1:9" s="100" customFormat="1" ht="15">
      <c r="A53" s="103"/>
      <c r="C53" s="108"/>
      <c r="D53" s="103"/>
      <c r="E53" s="103"/>
      <c r="F53" s="103"/>
      <c r="G53" s="103"/>
      <c r="H53" s="103"/>
      <c r="I53" s="103"/>
    </row>
    <row r="54" spans="1:9" s="100" customFormat="1" ht="15">
      <c r="A54" s="103"/>
      <c r="C54" s="108"/>
      <c r="D54" s="103"/>
      <c r="E54" s="103"/>
      <c r="F54" s="103"/>
      <c r="G54" s="103"/>
      <c r="H54" s="103"/>
      <c r="I54" s="103"/>
    </row>
    <row r="55" spans="1:9" s="100" customFormat="1" ht="15">
      <c r="A55" s="103"/>
      <c r="C55" s="108"/>
      <c r="D55" s="103"/>
      <c r="E55" s="103"/>
      <c r="F55" s="103"/>
      <c r="G55" s="103"/>
      <c r="H55" s="103"/>
      <c r="I55" s="103"/>
    </row>
    <row r="56" spans="1:9" s="100" customFormat="1" ht="15">
      <c r="A56" s="103"/>
      <c r="C56" s="108"/>
      <c r="D56" s="103"/>
      <c r="E56" s="103"/>
      <c r="F56" s="103"/>
      <c r="G56" s="103"/>
      <c r="H56" s="103"/>
      <c r="I56" s="103"/>
    </row>
    <row r="57" spans="1:9" s="100" customFormat="1" ht="15">
      <c r="A57" s="103"/>
      <c r="C57" s="108"/>
      <c r="D57" s="103"/>
      <c r="E57" s="103"/>
      <c r="F57" s="103"/>
      <c r="G57" s="103"/>
      <c r="H57" s="103"/>
      <c r="I57" s="103"/>
    </row>
    <row r="58" spans="1:9" s="100" customFormat="1" ht="15">
      <c r="A58" s="103"/>
      <c r="C58" s="108"/>
      <c r="D58" s="103"/>
      <c r="E58" s="103"/>
      <c r="F58" s="103"/>
      <c r="G58" s="103"/>
      <c r="H58" s="103"/>
      <c r="I58" s="103"/>
    </row>
    <row r="59" spans="1:9" s="100" customFormat="1" ht="15">
      <c r="A59" s="103"/>
      <c r="C59" s="108"/>
      <c r="D59" s="103"/>
      <c r="E59" s="103"/>
      <c r="F59" s="103"/>
      <c r="G59" s="103"/>
      <c r="H59" s="103"/>
      <c r="I59" s="103"/>
    </row>
    <row r="60" spans="1:9" s="100" customFormat="1" ht="15">
      <c r="A60" s="103"/>
      <c r="C60" s="108"/>
      <c r="D60" s="103"/>
      <c r="E60" s="103"/>
      <c r="F60" s="103"/>
      <c r="G60" s="103"/>
      <c r="H60" s="103"/>
      <c r="I60" s="103"/>
    </row>
    <row r="61" spans="1:9" s="100" customFormat="1" ht="15">
      <c r="A61" s="103"/>
      <c r="C61" s="108"/>
      <c r="D61" s="103"/>
      <c r="E61" s="103"/>
      <c r="F61" s="103"/>
      <c r="G61" s="103"/>
      <c r="H61" s="103"/>
      <c r="I61" s="103"/>
    </row>
    <row r="62" spans="1:9" s="100" customFormat="1" ht="15">
      <c r="A62" s="103"/>
      <c r="C62" s="108"/>
      <c r="D62" s="103"/>
      <c r="E62" s="103"/>
      <c r="F62" s="103"/>
      <c r="G62" s="103"/>
      <c r="H62" s="103"/>
      <c r="I62" s="103"/>
    </row>
    <row r="63" spans="1:9" s="100" customFormat="1" ht="15">
      <c r="A63" s="103"/>
      <c r="C63" s="108"/>
      <c r="D63" s="103"/>
      <c r="E63" s="103"/>
      <c r="F63" s="103"/>
      <c r="G63" s="103"/>
      <c r="H63" s="103"/>
      <c r="I63" s="103"/>
    </row>
    <row r="64" spans="1:9" s="100" customFormat="1" ht="15">
      <c r="A64" s="103"/>
      <c r="C64" s="108"/>
      <c r="D64" s="103"/>
      <c r="E64" s="103"/>
      <c r="F64" s="103"/>
      <c r="G64" s="103"/>
      <c r="H64" s="103"/>
      <c r="I64" s="103"/>
    </row>
    <row r="65" spans="1:9" s="100" customFormat="1" ht="15">
      <c r="A65" s="103"/>
      <c r="C65" s="108"/>
      <c r="D65" s="103"/>
      <c r="E65" s="103"/>
      <c r="F65" s="103"/>
      <c r="G65" s="103"/>
      <c r="H65" s="103"/>
      <c r="I65" s="103"/>
    </row>
    <row r="66" spans="1:9" s="100" customFormat="1" ht="15">
      <c r="A66" s="103"/>
      <c r="C66" s="108"/>
      <c r="D66" s="103"/>
      <c r="E66" s="103"/>
      <c r="F66" s="103"/>
      <c r="G66" s="103"/>
      <c r="H66" s="103"/>
      <c r="I66" s="103"/>
    </row>
    <row r="67" spans="1:9" s="100" customFormat="1" ht="15">
      <c r="A67" s="103"/>
      <c r="C67" s="108"/>
      <c r="D67" s="103"/>
      <c r="E67" s="103"/>
      <c r="F67" s="103"/>
      <c r="G67" s="103"/>
      <c r="H67" s="103"/>
      <c r="I67" s="103"/>
    </row>
    <row r="68" spans="1:9" s="100" customFormat="1" ht="15">
      <c r="A68" s="103"/>
      <c r="C68" s="108"/>
      <c r="D68" s="103"/>
      <c r="E68" s="103"/>
      <c r="F68" s="103"/>
      <c r="G68" s="103"/>
      <c r="H68" s="103"/>
      <c r="I68" s="103"/>
    </row>
    <row r="69" spans="1:9" s="100" customFormat="1" ht="15">
      <c r="A69" s="103"/>
      <c r="C69" s="108"/>
      <c r="D69" s="103"/>
      <c r="E69" s="103"/>
      <c r="F69" s="103"/>
      <c r="G69" s="103"/>
      <c r="H69" s="103"/>
      <c r="I69" s="103"/>
    </row>
    <row r="70" spans="1:9" s="100" customFormat="1" ht="15">
      <c r="A70" s="103"/>
      <c r="C70" s="108"/>
      <c r="D70" s="103"/>
      <c r="E70" s="103"/>
      <c r="F70" s="103"/>
      <c r="G70" s="103"/>
      <c r="H70" s="103"/>
      <c r="I70" s="103"/>
    </row>
    <row r="71" spans="1:9" s="100" customFormat="1" ht="15">
      <c r="A71" s="103"/>
      <c r="C71" s="108"/>
      <c r="D71" s="103"/>
      <c r="E71" s="103"/>
      <c r="F71" s="103"/>
      <c r="G71" s="103"/>
      <c r="H71" s="103"/>
      <c r="I71" s="103"/>
    </row>
    <row r="72" spans="1:9" s="100" customFormat="1" ht="15">
      <c r="A72" s="103"/>
      <c r="C72" s="108"/>
      <c r="D72" s="103"/>
      <c r="E72" s="103"/>
      <c r="F72" s="103"/>
      <c r="G72" s="103"/>
      <c r="H72" s="103"/>
      <c r="I72" s="103"/>
    </row>
    <row r="73" spans="1:9" s="100" customFormat="1" ht="15">
      <c r="A73" s="103"/>
      <c r="C73" s="108"/>
      <c r="D73" s="103"/>
      <c r="E73" s="103"/>
      <c r="F73" s="103"/>
      <c r="G73" s="103"/>
      <c r="H73" s="103"/>
      <c r="I73" s="103"/>
    </row>
    <row r="74" spans="1:9" s="100" customFormat="1" ht="15">
      <c r="A74" s="103"/>
      <c r="C74" s="108"/>
      <c r="D74" s="103"/>
      <c r="E74" s="103"/>
      <c r="F74" s="103"/>
      <c r="G74" s="103"/>
      <c r="H74" s="103"/>
      <c r="I74" s="103"/>
    </row>
    <row r="75" spans="1:9" s="100" customFormat="1" ht="15">
      <c r="A75" s="103"/>
      <c r="C75" s="108"/>
      <c r="D75" s="103"/>
      <c r="E75" s="103"/>
      <c r="F75" s="103"/>
      <c r="G75" s="103"/>
      <c r="H75" s="103"/>
      <c r="I75" s="103"/>
    </row>
    <row r="76" spans="1:9" s="100" customFormat="1" ht="15">
      <c r="A76" s="103"/>
      <c r="C76" s="108"/>
      <c r="D76" s="103"/>
      <c r="E76" s="103"/>
      <c r="F76" s="103"/>
      <c r="G76" s="103"/>
      <c r="H76" s="103"/>
      <c r="I76" s="103"/>
    </row>
    <row r="77" spans="1:9" s="100" customFormat="1" ht="15">
      <c r="A77" s="103"/>
      <c r="C77" s="108"/>
      <c r="D77" s="103"/>
      <c r="E77" s="103"/>
      <c r="F77" s="103"/>
      <c r="G77" s="103"/>
      <c r="H77" s="103"/>
      <c r="I77" s="103"/>
    </row>
    <row r="78" spans="1:9" s="100" customFormat="1" ht="15">
      <c r="A78" s="103"/>
      <c r="C78" s="108"/>
      <c r="D78" s="103"/>
      <c r="E78" s="103"/>
      <c r="F78" s="103"/>
      <c r="G78" s="103"/>
      <c r="H78" s="103"/>
      <c r="I78" s="103"/>
    </row>
    <row r="79" spans="1:9" s="100" customFormat="1" ht="15">
      <c r="A79" s="103"/>
      <c r="C79" s="108"/>
      <c r="D79" s="103"/>
      <c r="E79" s="103"/>
      <c r="F79" s="103"/>
      <c r="G79" s="103"/>
      <c r="H79" s="103"/>
      <c r="I79" s="103"/>
    </row>
    <row r="80" spans="1:9" s="100" customFormat="1" ht="15">
      <c r="A80" s="103"/>
      <c r="C80" s="108"/>
      <c r="D80" s="103"/>
      <c r="E80" s="103"/>
      <c r="F80" s="103"/>
      <c r="G80" s="103"/>
      <c r="H80" s="103"/>
      <c r="I80" s="103"/>
    </row>
    <row r="81" spans="1:9" s="100" customFormat="1" ht="15">
      <c r="A81" s="103"/>
      <c r="C81" s="108"/>
      <c r="D81" s="103"/>
      <c r="E81" s="103"/>
      <c r="F81" s="103"/>
      <c r="G81" s="103"/>
      <c r="H81" s="103"/>
      <c r="I81" s="103"/>
    </row>
    <row r="82" spans="1:9" s="100" customFormat="1" ht="15">
      <c r="A82" s="103"/>
      <c r="C82" s="108"/>
      <c r="D82" s="103"/>
      <c r="E82" s="103"/>
      <c r="F82" s="103"/>
      <c r="G82" s="103"/>
      <c r="H82" s="103"/>
      <c r="I82" s="103"/>
    </row>
    <row r="83" spans="1:9" s="100" customFormat="1" ht="15">
      <c r="A83" s="103"/>
      <c r="C83" s="108"/>
      <c r="D83" s="103"/>
      <c r="E83" s="103"/>
      <c r="F83" s="103"/>
      <c r="G83" s="103"/>
      <c r="H83" s="103"/>
      <c r="I83" s="103"/>
    </row>
    <row r="84" spans="1:9" s="100" customFormat="1" ht="15">
      <c r="A84" s="103"/>
      <c r="C84" s="108"/>
      <c r="D84" s="103"/>
      <c r="E84" s="103"/>
      <c r="F84" s="103"/>
      <c r="G84" s="103"/>
      <c r="H84" s="103"/>
      <c r="I84" s="103"/>
    </row>
    <row r="85" spans="1:9" s="100" customFormat="1" ht="15">
      <c r="A85" s="103"/>
      <c r="C85" s="108"/>
      <c r="D85" s="103"/>
      <c r="E85" s="103"/>
      <c r="F85" s="103"/>
      <c r="G85" s="103"/>
      <c r="H85" s="103"/>
      <c r="I85" s="103"/>
    </row>
    <row r="86" spans="1:9" s="100" customFormat="1" ht="15">
      <c r="A86" s="103"/>
      <c r="C86" s="108"/>
      <c r="D86" s="103"/>
      <c r="E86" s="103"/>
      <c r="F86" s="103"/>
      <c r="G86" s="103"/>
      <c r="H86" s="103"/>
      <c r="I86" s="103"/>
    </row>
    <row r="87" spans="1:9" s="100" customFormat="1" ht="15">
      <c r="A87" s="103"/>
      <c r="C87" s="108"/>
      <c r="D87" s="103"/>
      <c r="E87" s="103"/>
      <c r="F87" s="103"/>
      <c r="G87" s="103"/>
      <c r="H87" s="103"/>
      <c r="I87" s="103"/>
    </row>
    <row r="88" spans="1:9" s="100" customFormat="1" ht="15">
      <c r="A88" s="103"/>
      <c r="C88" s="108"/>
      <c r="D88" s="103"/>
      <c r="E88" s="103"/>
      <c r="F88" s="103"/>
      <c r="G88" s="103"/>
      <c r="H88" s="103"/>
      <c r="I88" s="103"/>
    </row>
    <row r="89" spans="1:9" s="100" customFormat="1" ht="15">
      <c r="A89" s="103"/>
      <c r="C89" s="108"/>
      <c r="D89" s="103"/>
      <c r="E89" s="103"/>
      <c r="F89" s="103"/>
      <c r="G89" s="103"/>
      <c r="H89" s="103"/>
      <c r="I89" s="103"/>
    </row>
    <row r="90" spans="1:9" s="100" customFormat="1" ht="15">
      <c r="A90" s="103"/>
      <c r="C90" s="108"/>
      <c r="D90" s="103"/>
      <c r="E90" s="103"/>
      <c r="F90" s="103"/>
      <c r="G90" s="103"/>
      <c r="H90" s="103"/>
      <c r="I90" s="103"/>
    </row>
    <row r="91" spans="1:9" s="100" customFormat="1" ht="15">
      <c r="A91" s="103"/>
      <c r="C91" s="108"/>
      <c r="D91" s="103"/>
      <c r="E91" s="103"/>
      <c r="F91" s="103"/>
      <c r="G91" s="103"/>
      <c r="H91" s="103"/>
      <c r="I91" s="103"/>
    </row>
    <row r="92" spans="1:9" s="100" customFormat="1" ht="15">
      <c r="A92" s="103"/>
      <c r="C92" s="108"/>
      <c r="D92" s="103"/>
      <c r="E92" s="103"/>
      <c r="F92" s="103"/>
      <c r="G92" s="103"/>
      <c r="H92" s="103"/>
      <c r="I92" s="103"/>
    </row>
    <row r="93" spans="1:9" s="100" customFormat="1" ht="15">
      <c r="A93" s="103"/>
      <c r="C93" s="108"/>
      <c r="D93" s="103"/>
      <c r="E93" s="103"/>
      <c r="F93" s="103"/>
      <c r="G93" s="103"/>
      <c r="H93" s="103"/>
      <c r="I93" s="103"/>
    </row>
    <row r="94" spans="1:9" s="100" customFormat="1" ht="15">
      <c r="A94" s="103"/>
      <c r="C94" s="108"/>
      <c r="D94" s="103"/>
      <c r="E94" s="103"/>
      <c r="F94" s="103"/>
      <c r="G94" s="103"/>
      <c r="H94" s="103"/>
      <c r="I94" s="103"/>
    </row>
    <row r="95" spans="1:9" s="100" customFormat="1" ht="15">
      <c r="A95" s="103"/>
      <c r="C95" s="108"/>
      <c r="D95" s="103"/>
      <c r="E95" s="103"/>
      <c r="F95" s="103"/>
      <c r="G95" s="103"/>
      <c r="H95" s="103"/>
      <c r="I95" s="103"/>
    </row>
    <row r="96" spans="1:9" s="100" customFormat="1" ht="15">
      <c r="A96" s="103"/>
      <c r="C96" s="108"/>
      <c r="D96" s="103"/>
      <c r="E96" s="103"/>
      <c r="F96" s="103"/>
      <c r="G96" s="103"/>
      <c r="H96" s="103"/>
      <c r="I96" s="103"/>
    </row>
    <row r="97" spans="1:9" s="100" customFormat="1" ht="15">
      <c r="A97" s="103"/>
      <c r="C97" s="108"/>
      <c r="D97" s="103"/>
      <c r="E97" s="103"/>
      <c r="F97" s="103"/>
      <c r="G97" s="103"/>
      <c r="H97" s="103"/>
      <c r="I97" s="103"/>
    </row>
    <row r="98" spans="1:9" s="100" customFormat="1" ht="15">
      <c r="A98" s="103"/>
      <c r="C98" s="108"/>
      <c r="D98" s="103"/>
      <c r="E98" s="103"/>
      <c r="F98" s="103"/>
      <c r="G98" s="103"/>
      <c r="H98" s="103"/>
      <c r="I98" s="103"/>
    </row>
    <row r="99" spans="1:9" s="100" customFormat="1" ht="15">
      <c r="A99" s="103"/>
      <c r="C99" s="108"/>
      <c r="D99" s="103"/>
      <c r="E99" s="103"/>
      <c r="F99" s="103"/>
      <c r="G99" s="103"/>
      <c r="H99" s="103"/>
      <c r="I99" s="103"/>
    </row>
    <row r="100" spans="1:9" s="100" customFormat="1" ht="15">
      <c r="A100" s="103"/>
      <c r="C100" s="108"/>
      <c r="D100" s="103"/>
      <c r="E100" s="103"/>
      <c r="F100" s="103"/>
      <c r="G100" s="103"/>
      <c r="H100" s="103"/>
      <c r="I100" s="103"/>
    </row>
    <row r="101" spans="1:9" s="100" customFormat="1" ht="15">
      <c r="A101" s="103"/>
      <c r="C101" s="108"/>
      <c r="D101" s="103"/>
      <c r="E101" s="103"/>
      <c r="F101" s="103"/>
      <c r="G101" s="103"/>
      <c r="H101" s="103"/>
      <c r="I101" s="103"/>
    </row>
    <row r="102" spans="1:9" s="100" customFormat="1" ht="15">
      <c r="A102" s="103"/>
      <c r="C102" s="108"/>
      <c r="D102" s="103"/>
      <c r="E102" s="103"/>
      <c r="F102" s="103"/>
      <c r="G102" s="103"/>
      <c r="H102" s="103"/>
      <c r="I102" s="103"/>
    </row>
    <row r="103" spans="1:9" s="100" customFormat="1" ht="15">
      <c r="A103" s="103"/>
      <c r="C103" s="108"/>
      <c r="D103" s="103"/>
      <c r="E103" s="103"/>
      <c r="F103" s="103"/>
      <c r="G103" s="103"/>
      <c r="H103" s="103"/>
      <c r="I103" s="103"/>
    </row>
    <row r="104" spans="1:9" s="100" customFormat="1" ht="15">
      <c r="A104" s="103"/>
      <c r="C104" s="108"/>
      <c r="D104" s="103"/>
      <c r="E104" s="103"/>
      <c r="F104" s="103"/>
      <c r="G104" s="103"/>
      <c r="H104" s="103"/>
      <c r="I104" s="103"/>
    </row>
    <row r="105" spans="1:9" s="100" customFormat="1" ht="15">
      <c r="A105" s="103"/>
      <c r="C105" s="108"/>
      <c r="D105" s="103"/>
      <c r="E105" s="103"/>
      <c r="F105" s="103"/>
      <c r="G105" s="103"/>
      <c r="H105" s="103"/>
      <c r="I105" s="103"/>
    </row>
    <row r="106" spans="1:9" s="100" customFormat="1" ht="15">
      <c r="A106" s="103"/>
      <c r="C106" s="108"/>
      <c r="D106" s="103"/>
      <c r="E106" s="103"/>
      <c r="F106" s="103"/>
      <c r="G106" s="103"/>
      <c r="H106" s="103"/>
      <c r="I106" s="103"/>
    </row>
    <row r="107" spans="1:9" s="100" customFormat="1" ht="15">
      <c r="A107" s="103"/>
      <c r="C107" s="108"/>
      <c r="D107" s="103"/>
      <c r="E107" s="103"/>
      <c r="F107" s="103"/>
      <c r="G107" s="103"/>
      <c r="H107" s="103"/>
      <c r="I107" s="103"/>
    </row>
    <row r="108" spans="1:9" s="100" customFormat="1" ht="15">
      <c r="A108" s="103"/>
      <c r="C108" s="108"/>
      <c r="D108" s="103"/>
      <c r="E108" s="103"/>
      <c r="F108" s="103"/>
      <c r="G108" s="103"/>
      <c r="H108" s="103"/>
      <c r="I108" s="103"/>
    </row>
    <row r="109" spans="1:9" s="100" customFormat="1" ht="15">
      <c r="A109" s="103"/>
      <c r="C109" s="108"/>
      <c r="D109" s="103"/>
      <c r="E109" s="103"/>
      <c r="F109" s="103"/>
      <c r="G109" s="103"/>
      <c r="H109" s="103"/>
      <c r="I109" s="103"/>
    </row>
    <row r="110" spans="1:9" s="100" customFormat="1" ht="15">
      <c r="A110" s="103"/>
      <c r="C110" s="108"/>
      <c r="D110" s="103"/>
      <c r="E110" s="103"/>
      <c r="F110" s="103"/>
      <c r="G110" s="103"/>
      <c r="H110" s="103"/>
      <c r="I110" s="103"/>
    </row>
    <row r="111" spans="1:9" s="100" customFormat="1" ht="15">
      <c r="A111" s="103"/>
      <c r="C111" s="108"/>
      <c r="D111" s="103"/>
      <c r="E111" s="103"/>
      <c r="F111" s="103"/>
      <c r="G111" s="103"/>
      <c r="H111" s="103"/>
      <c r="I111" s="103"/>
    </row>
    <row r="112" spans="1:9" s="100" customFormat="1" ht="15">
      <c r="A112" s="103"/>
      <c r="C112" s="108"/>
      <c r="D112" s="103"/>
      <c r="E112" s="103"/>
      <c r="F112" s="103"/>
      <c r="G112" s="103"/>
      <c r="H112" s="103"/>
      <c r="I112" s="103"/>
    </row>
    <row r="113" spans="1:9" s="100" customFormat="1" ht="15">
      <c r="A113" s="103"/>
      <c r="C113" s="108"/>
      <c r="D113" s="103"/>
      <c r="E113" s="103"/>
      <c r="F113" s="103"/>
      <c r="G113" s="103"/>
      <c r="H113" s="103"/>
      <c r="I113" s="103"/>
    </row>
    <row r="114" spans="1:9" s="100" customFormat="1" ht="15">
      <c r="A114" s="103"/>
      <c r="C114" s="108"/>
      <c r="D114" s="103"/>
      <c r="E114" s="103"/>
      <c r="F114" s="103"/>
      <c r="G114" s="103"/>
      <c r="H114" s="103"/>
      <c r="I114" s="103"/>
    </row>
    <row r="115" spans="1:9" s="100" customFormat="1" ht="15">
      <c r="A115" s="103"/>
      <c r="C115" s="108"/>
      <c r="D115" s="103"/>
      <c r="E115" s="103"/>
      <c r="F115" s="103"/>
      <c r="G115" s="103"/>
      <c r="H115" s="103"/>
      <c r="I115" s="103"/>
    </row>
    <row r="116" spans="1:9" s="100" customFormat="1" ht="15">
      <c r="A116" s="103"/>
      <c r="C116" s="108"/>
      <c r="D116" s="103"/>
      <c r="E116" s="103"/>
      <c r="F116" s="103"/>
      <c r="G116" s="103"/>
      <c r="H116" s="103"/>
      <c r="I116" s="103"/>
    </row>
    <row r="117" spans="1:9" s="100" customFormat="1" ht="15">
      <c r="A117" s="103"/>
      <c r="C117" s="108"/>
      <c r="D117" s="103"/>
      <c r="E117" s="103"/>
      <c r="F117" s="103"/>
      <c r="G117" s="103"/>
      <c r="H117" s="103"/>
      <c r="I117" s="103"/>
    </row>
    <row r="118" spans="1:9" s="100" customFormat="1" ht="15">
      <c r="A118" s="103"/>
      <c r="C118" s="108"/>
      <c r="D118" s="103"/>
      <c r="E118" s="103"/>
      <c r="F118" s="103"/>
      <c r="G118" s="103"/>
      <c r="H118" s="103"/>
      <c r="I118" s="103"/>
    </row>
    <row r="119" spans="1:9" s="100" customFormat="1" ht="15">
      <c r="A119" s="103"/>
      <c r="C119" s="108"/>
      <c r="D119" s="103"/>
      <c r="E119" s="103"/>
      <c r="F119" s="103"/>
      <c r="G119" s="103"/>
      <c r="H119" s="103"/>
      <c r="I119" s="103"/>
    </row>
    <row r="120" spans="1:9" s="100" customFormat="1" ht="15">
      <c r="A120" s="103"/>
      <c r="C120" s="108"/>
      <c r="D120" s="103"/>
      <c r="E120" s="103"/>
      <c r="F120" s="103"/>
      <c r="G120" s="103"/>
      <c r="H120" s="103"/>
      <c r="I120" s="103"/>
    </row>
    <row r="121" spans="1:9" s="100" customFormat="1" ht="15">
      <c r="A121" s="103"/>
      <c r="C121" s="108"/>
      <c r="D121" s="103"/>
      <c r="E121" s="103"/>
      <c r="F121" s="103"/>
      <c r="G121" s="103"/>
      <c r="H121" s="103"/>
      <c r="I121" s="103"/>
    </row>
    <row r="122" spans="1:9" s="100" customFormat="1" ht="15">
      <c r="A122" s="103"/>
      <c r="C122" s="108"/>
      <c r="D122" s="103"/>
      <c r="E122" s="103"/>
      <c r="F122" s="103"/>
      <c r="G122" s="103"/>
      <c r="H122" s="103"/>
      <c r="I122" s="103"/>
    </row>
    <row r="123" spans="1:9" s="100" customFormat="1" ht="15">
      <c r="A123" s="103"/>
      <c r="C123" s="108"/>
      <c r="D123" s="103"/>
      <c r="E123" s="103"/>
      <c r="F123" s="103"/>
      <c r="G123" s="103"/>
      <c r="H123" s="103"/>
      <c r="I123" s="103"/>
    </row>
    <row r="124" spans="1:9" s="100" customFormat="1" ht="15">
      <c r="A124" s="103"/>
      <c r="C124" s="108"/>
      <c r="D124" s="103"/>
      <c r="E124" s="103"/>
      <c r="F124" s="103"/>
      <c r="G124" s="103"/>
      <c r="H124" s="103"/>
      <c r="I124" s="103"/>
    </row>
    <row r="125" spans="1:9" s="100" customFormat="1" ht="15">
      <c r="A125" s="103"/>
      <c r="C125" s="108"/>
      <c r="D125" s="103"/>
      <c r="E125" s="103"/>
      <c r="F125" s="103"/>
      <c r="G125" s="103"/>
      <c r="H125" s="103"/>
      <c r="I125" s="103"/>
    </row>
    <row r="126" spans="1:9" s="100" customFormat="1" ht="15">
      <c r="A126" s="103"/>
      <c r="C126" s="108"/>
      <c r="D126" s="103"/>
      <c r="E126" s="103"/>
      <c r="F126" s="103"/>
      <c r="G126" s="103"/>
      <c r="H126" s="103"/>
      <c r="I126" s="103"/>
    </row>
    <row r="127" spans="1:9" s="100" customFormat="1" ht="15">
      <c r="A127" s="103"/>
      <c r="C127" s="108"/>
      <c r="D127" s="103"/>
      <c r="E127" s="103"/>
      <c r="F127" s="103"/>
      <c r="G127" s="103"/>
      <c r="H127" s="103"/>
      <c r="I127" s="103"/>
    </row>
    <row r="128" spans="1:9" s="100" customFormat="1" ht="15">
      <c r="A128" s="103"/>
      <c r="C128" s="108"/>
      <c r="D128" s="103"/>
      <c r="E128" s="103"/>
      <c r="F128" s="103"/>
      <c r="G128" s="103"/>
      <c r="H128" s="103"/>
      <c r="I128" s="103"/>
    </row>
    <row r="129" spans="1:9" s="100" customFormat="1" ht="15">
      <c r="A129" s="103"/>
      <c r="C129" s="108"/>
      <c r="D129" s="103"/>
      <c r="E129" s="103"/>
      <c r="F129" s="103"/>
      <c r="G129" s="103"/>
      <c r="H129" s="103"/>
      <c r="I129" s="103"/>
    </row>
    <row r="130" spans="1:9" s="100" customFormat="1" ht="15">
      <c r="A130" s="103"/>
      <c r="C130" s="108"/>
      <c r="D130" s="103"/>
      <c r="E130" s="103"/>
      <c r="F130" s="103"/>
      <c r="G130" s="103"/>
      <c r="H130" s="103"/>
      <c r="I130" s="103"/>
    </row>
    <row r="131" spans="1:9" s="100" customFormat="1" ht="15">
      <c r="A131" s="103"/>
      <c r="C131" s="108"/>
      <c r="D131" s="103"/>
      <c r="E131" s="103"/>
      <c r="F131" s="103"/>
      <c r="G131" s="103"/>
      <c r="H131" s="103"/>
      <c r="I131" s="103"/>
    </row>
    <row r="132" spans="1:9" s="100" customFormat="1" ht="15">
      <c r="A132" s="103"/>
      <c r="C132" s="108"/>
      <c r="D132" s="103"/>
      <c r="E132" s="103"/>
      <c r="F132" s="103"/>
      <c r="G132" s="103"/>
      <c r="H132" s="103"/>
      <c r="I132" s="103"/>
    </row>
    <row r="133" spans="1:9" s="100" customFormat="1" ht="15">
      <c r="A133" s="103"/>
      <c r="C133" s="108"/>
      <c r="D133" s="103"/>
      <c r="E133" s="103"/>
      <c r="F133" s="103"/>
      <c r="G133" s="103"/>
      <c r="H133" s="103"/>
      <c r="I133" s="103"/>
    </row>
    <row r="134" spans="1:9" s="100" customFormat="1" ht="15">
      <c r="A134" s="103"/>
      <c r="C134" s="108"/>
      <c r="D134" s="103"/>
      <c r="E134" s="103"/>
      <c r="F134" s="103"/>
      <c r="G134" s="103"/>
      <c r="H134" s="103"/>
      <c r="I134" s="103"/>
    </row>
    <row r="135" spans="1:9" s="100" customFormat="1" ht="15">
      <c r="A135" s="103"/>
      <c r="C135" s="108"/>
      <c r="D135" s="103"/>
      <c r="E135" s="103"/>
      <c r="F135" s="103"/>
      <c r="G135" s="103"/>
      <c r="H135" s="103"/>
      <c r="I135" s="103"/>
    </row>
    <row r="136" spans="1:9" s="100" customFormat="1" ht="15">
      <c r="A136" s="103"/>
      <c r="C136" s="108"/>
      <c r="D136" s="103"/>
      <c r="E136" s="103"/>
      <c r="F136" s="103"/>
      <c r="G136" s="103"/>
      <c r="H136" s="103"/>
      <c r="I136" s="103"/>
    </row>
    <row r="137" spans="1:9" s="100" customFormat="1" ht="15">
      <c r="A137" s="103"/>
      <c r="C137" s="108"/>
      <c r="D137" s="103"/>
      <c r="E137" s="103"/>
      <c r="F137" s="103"/>
      <c r="G137" s="103"/>
      <c r="H137" s="103"/>
      <c r="I137" s="103"/>
    </row>
    <row r="138" spans="1:9" s="100" customFormat="1" ht="15">
      <c r="A138" s="103"/>
      <c r="C138" s="108"/>
      <c r="D138" s="103"/>
      <c r="E138" s="103"/>
      <c r="F138" s="103"/>
      <c r="G138" s="103"/>
      <c r="H138" s="103"/>
      <c r="I138" s="103"/>
    </row>
    <row r="139" spans="1:9" s="100" customFormat="1" ht="15">
      <c r="A139" s="103"/>
      <c r="C139" s="108"/>
      <c r="D139" s="103"/>
      <c r="E139" s="103"/>
      <c r="F139" s="103"/>
      <c r="G139" s="103"/>
      <c r="H139" s="103"/>
      <c r="I139" s="103"/>
    </row>
    <row r="140" spans="1:9" s="100" customFormat="1" ht="15">
      <c r="A140" s="103"/>
      <c r="C140" s="108"/>
      <c r="D140" s="103"/>
      <c r="E140" s="103"/>
      <c r="F140" s="103"/>
      <c r="G140" s="103"/>
      <c r="H140" s="103"/>
      <c r="I140" s="103"/>
    </row>
    <row r="141" spans="1:9" s="100" customFormat="1" ht="15">
      <c r="A141" s="103"/>
      <c r="C141" s="108"/>
      <c r="D141" s="103"/>
      <c r="E141" s="103"/>
      <c r="F141" s="103"/>
      <c r="G141" s="103"/>
      <c r="H141" s="103"/>
      <c r="I141" s="103"/>
    </row>
    <row r="142" spans="1:9" s="100" customFormat="1" ht="15">
      <c r="A142" s="103"/>
      <c r="C142" s="108"/>
      <c r="D142" s="103"/>
      <c r="E142" s="103"/>
      <c r="F142" s="103"/>
      <c r="G142" s="103"/>
      <c r="H142" s="103"/>
      <c r="I142" s="103"/>
    </row>
    <row r="143" spans="1:9" s="100" customFormat="1" ht="15">
      <c r="A143" s="103"/>
      <c r="C143" s="108"/>
      <c r="D143" s="103"/>
      <c r="E143" s="103"/>
      <c r="F143" s="103"/>
      <c r="G143" s="103"/>
      <c r="H143" s="103"/>
      <c r="I143" s="103"/>
    </row>
    <row r="144" spans="1:9" s="100" customFormat="1" ht="15">
      <c r="A144" s="103"/>
      <c r="C144" s="108"/>
      <c r="D144" s="103"/>
      <c r="E144" s="103"/>
      <c r="F144" s="103"/>
      <c r="G144" s="103"/>
      <c r="H144" s="103"/>
      <c r="I144" s="103"/>
    </row>
    <row r="145" spans="1:9" s="100" customFormat="1" ht="15">
      <c r="A145" s="103"/>
      <c r="C145" s="108"/>
      <c r="D145" s="103"/>
      <c r="E145" s="103"/>
      <c r="F145" s="103"/>
      <c r="G145" s="103"/>
      <c r="H145" s="103"/>
      <c r="I145" s="103"/>
    </row>
    <row r="146" spans="1:9" s="100" customFormat="1" ht="15">
      <c r="A146" s="103"/>
      <c r="C146" s="108"/>
      <c r="D146" s="103"/>
      <c r="E146" s="103"/>
      <c r="F146" s="103"/>
      <c r="G146" s="103"/>
      <c r="H146" s="103"/>
      <c r="I146" s="103"/>
    </row>
    <row r="147" spans="1:9" s="100" customFormat="1" ht="15">
      <c r="A147" s="103"/>
      <c r="C147" s="108"/>
      <c r="D147" s="103"/>
      <c r="E147" s="103"/>
      <c r="F147" s="103"/>
      <c r="G147" s="103"/>
      <c r="H147" s="103"/>
      <c r="I147" s="103"/>
    </row>
    <row r="148" spans="1:9" s="100" customFormat="1" ht="15">
      <c r="A148" s="103"/>
      <c r="C148" s="108"/>
      <c r="D148" s="103"/>
      <c r="E148" s="103"/>
      <c r="F148" s="103"/>
      <c r="G148" s="103"/>
      <c r="H148" s="103"/>
      <c r="I148" s="103"/>
    </row>
    <row r="149" spans="1:9" s="100" customFormat="1" ht="15">
      <c r="A149" s="103"/>
      <c r="C149" s="108"/>
      <c r="D149" s="103"/>
      <c r="E149" s="103"/>
      <c r="F149" s="103"/>
      <c r="G149" s="103"/>
      <c r="H149" s="103"/>
      <c r="I149" s="103"/>
    </row>
    <row r="150" spans="1:9" s="100" customFormat="1" ht="15">
      <c r="A150" s="103"/>
      <c r="C150" s="108"/>
      <c r="D150" s="103"/>
      <c r="E150" s="103"/>
      <c r="F150" s="103"/>
      <c r="G150" s="103"/>
      <c r="H150" s="103"/>
      <c r="I150" s="103"/>
    </row>
    <row r="151" spans="1:9" s="100" customFormat="1" ht="15">
      <c r="A151" s="103"/>
      <c r="C151" s="108"/>
      <c r="D151" s="103"/>
      <c r="E151" s="103"/>
      <c r="F151" s="103"/>
      <c r="G151" s="103"/>
      <c r="H151" s="103"/>
      <c r="I151" s="103"/>
    </row>
    <row r="152" spans="1:9" s="100" customFormat="1" ht="15">
      <c r="A152" s="103"/>
      <c r="C152" s="108"/>
      <c r="D152" s="103"/>
      <c r="E152" s="103"/>
      <c r="F152" s="103"/>
      <c r="G152" s="103"/>
      <c r="H152" s="103"/>
      <c r="I152" s="103"/>
    </row>
    <row r="153" spans="1:9" s="100" customFormat="1" ht="15">
      <c r="A153" s="103"/>
      <c r="C153" s="108"/>
      <c r="D153" s="103"/>
      <c r="E153" s="103"/>
      <c r="F153" s="103"/>
      <c r="G153" s="103"/>
      <c r="H153" s="103"/>
      <c r="I153" s="103"/>
    </row>
    <row r="154" spans="1:9" s="100" customFormat="1" ht="15">
      <c r="A154" s="103"/>
      <c r="C154" s="108"/>
      <c r="D154" s="103"/>
      <c r="E154" s="103"/>
      <c r="F154" s="103"/>
      <c r="G154" s="103"/>
      <c r="H154" s="103"/>
      <c r="I154" s="103"/>
    </row>
    <row r="155" spans="1:9" s="100" customFormat="1" ht="15">
      <c r="A155" s="103"/>
      <c r="C155" s="108"/>
      <c r="D155" s="103"/>
      <c r="E155" s="103"/>
      <c r="F155" s="103"/>
      <c r="G155" s="103"/>
      <c r="H155" s="103"/>
      <c r="I155" s="103"/>
    </row>
    <row r="156" spans="1:9" s="100" customFormat="1" ht="15">
      <c r="A156" s="103"/>
      <c r="C156" s="108"/>
      <c r="D156" s="103"/>
      <c r="E156" s="103"/>
      <c r="F156" s="103"/>
      <c r="G156" s="103"/>
      <c r="H156" s="103"/>
      <c r="I156" s="103"/>
    </row>
    <row r="157" spans="1:9" s="100" customFormat="1" ht="15">
      <c r="A157" s="103"/>
      <c r="C157" s="108"/>
      <c r="D157" s="103"/>
      <c r="E157" s="103"/>
      <c r="F157" s="103"/>
      <c r="G157" s="103"/>
      <c r="H157" s="103"/>
      <c r="I157" s="103"/>
    </row>
    <row r="158" spans="1:9" s="100" customFormat="1" ht="15">
      <c r="A158" s="103"/>
      <c r="C158" s="108"/>
      <c r="D158" s="103"/>
      <c r="E158" s="103"/>
      <c r="F158" s="103"/>
      <c r="G158" s="103"/>
      <c r="H158" s="103"/>
      <c r="I158" s="103"/>
    </row>
    <row r="159" spans="1:9" s="100" customFormat="1" ht="15">
      <c r="A159" s="103"/>
      <c r="C159" s="108"/>
      <c r="D159" s="103"/>
      <c r="E159" s="103"/>
      <c r="F159" s="103"/>
      <c r="G159" s="103"/>
      <c r="H159" s="103"/>
      <c r="I159" s="103"/>
    </row>
    <row r="160" spans="1:9" s="100" customFormat="1" ht="15">
      <c r="A160" s="103"/>
      <c r="C160" s="108"/>
      <c r="D160" s="103"/>
      <c r="E160" s="103"/>
      <c r="F160" s="103"/>
      <c r="G160" s="103"/>
      <c r="H160" s="103"/>
      <c r="I160" s="103"/>
    </row>
    <row r="161" spans="1:9" s="100" customFormat="1" ht="15">
      <c r="A161" s="103"/>
      <c r="C161" s="108"/>
      <c r="D161" s="103"/>
      <c r="E161" s="103"/>
      <c r="F161" s="103"/>
      <c r="G161" s="103"/>
      <c r="H161" s="103"/>
      <c r="I161" s="103"/>
    </row>
    <row r="162" spans="1:9" s="100" customFormat="1" ht="15">
      <c r="A162" s="103"/>
      <c r="C162" s="108"/>
      <c r="D162" s="103"/>
      <c r="E162" s="103"/>
      <c r="F162" s="103"/>
      <c r="G162" s="103"/>
      <c r="H162" s="103"/>
      <c r="I162" s="103"/>
    </row>
    <row r="163" spans="1:9" s="100" customFormat="1" ht="15">
      <c r="A163" s="103"/>
      <c r="C163" s="108"/>
      <c r="D163" s="103"/>
      <c r="E163" s="103"/>
      <c r="F163" s="103"/>
      <c r="G163" s="103"/>
      <c r="H163" s="103"/>
      <c r="I163" s="103"/>
    </row>
    <row r="164" spans="1:9" s="100" customFormat="1" ht="15">
      <c r="A164" s="103"/>
      <c r="C164" s="108"/>
      <c r="D164" s="103"/>
      <c r="E164" s="103"/>
      <c r="F164" s="103"/>
      <c r="G164" s="103"/>
      <c r="H164" s="103"/>
      <c r="I164" s="103"/>
    </row>
    <row r="165" spans="1:9" s="100" customFormat="1" ht="15">
      <c r="A165" s="103"/>
      <c r="C165" s="108"/>
      <c r="D165" s="103"/>
      <c r="E165" s="103"/>
      <c r="F165" s="103"/>
      <c r="G165" s="103"/>
      <c r="H165" s="103"/>
      <c r="I165" s="103"/>
    </row>
    <row r="166" spans="1:9" s="100" customFormat="1" ht="15">
      <c r="A166" s="103"/>
      <c r="C166" s="108"/>
      <c r="D166" s="103"/>
      <c r="E166" s="103"/>
      <c r="F166" s="103"/>
      <c r="G166" s="103"/>
      <c r="H166" s="103"/>
      <c r="I166" s="103"/>
    </row>
    <row r="167" spans="1:9" s="100" customFormat="1" ht="15">
      <c r="A167" s="103"/>
      <c r="C167" s="108"/>
      <c r="D167" s="103"/>
      <c r="E167" s="103"/>
      <c r="F167" s="103"/>
      <c r="G167" s="103"/>
      <c r="H167" s="103"/>
      <c r="I167" s="103"/>
    </row>
    <row r="168" spans="1:9" s="100" customFormat="1" ht="15">
      <c r="A168" s="103"/>
      <c r="C168" s="108"/>
      <c r="D168" s="103"/>
      <c r="E168" s="103"/>
      <c r="F168" s="103"/>
      <c r="G168" s="103"/>
      <c r="H168" s="103"/>
      <c r="I168" s="103"/>
    </row>
    <row r="169" spans="1:9" s="100" customFormat="1" ht="15">
      <c r="A169" s="103"/>
      <c r="C169" s="108"/>
      <c r="D169" s="103"/>
      <c r="E169" s="103"/>
      <c r="F169" s="103"/>
      <c r="G169" s="103"/>
      <c r="H169" s="103"/>
      <c r="I169" s="103"/>
    </row>
    <row r="170" spans="1:9" s="100" customFormat="1" ht="15">
      <c r="A170" s="103"/>
      <c r="C170" s="108"/>
      <c r="D170" s="103"/>
      <c r="E170" s="103"/>
      <c r="F170" s="103"/>
      <c r="G170" s="103"/>
      <c r="H170" s="103"/>
      <c r="I170" s="103"/>
    </row>
    <row r="171" spans="1:9" s="100" customFormat="1" ht="15">
      <c r="A171" s="103"/>
      <c r="C171" s="108"/>
      <c r="D171" s="103"/>
      <c r="E171" s="103"/>
      <c r="F171" s="103"/>
      <c r="G171" s="103"/>
      <c r="H171" s="103"/>
      <c r="I171" s="103"/>
    </row>
    <row r="172" spans="1:9" s="100" customFormat="1" ht="15">
      <c r="A172" s="103"/>
      <c r="C172" s="108"/>
      <c r="D172" s="103"/>
      <c r="E172" s="103"/>
      <c r="F172" s="103"/>
      <c r="G172" s="103"/>
      <c r="H172" s="103"/>
      <c r="I172" s="103"/>
    </row>
    <row r="173" spans="1:9" s="100" customFormat="1" ht="15">
      <c r="A173" s="103"/>
      <c r="C173" s="108"/>
      <c r="D173" s="103"/>
      <c r="E173" s="103"/>
      <c r="F173" s="103"/>
      <c r="G173" s="103"/>
      <c r="H173" s="103"/>
      <c r="I173" s="103"/>
    </row>
    <row r="174" spans="1:9" s="100" customFormat="1" ht="15">
      <c r="A174" s="103"/>
      <c r="C174" s="108"/>
      <c r="D174" s="103"/>
      <c r="E174" s="103"/>
      <c r="F174" s="103"/>
      <c r="G174" s="103"/>
      <c r="H174" s="103"/>
      <c r="I174" s="103"/>
    </row>
    <row r="175" spans="1:9" s="100" customFormat="1" ht="15">
      <c r="A175" s="103"/>
      <c r="C175" s="108"/>
      <c r="D175" s="103"/>
      <c r="E175" s="103"/>
      <c r="F175" s="103"/>
      <c r="G175" s="103"/>
      <c r="H175" s="103"/>
      <c r="I175" s="103"/>
    </row>
    <row r="176" spans="1:9" s="100" customFormat="1" ht="15">
      <c r="A176" s="103"/>
      <c r="C176" s="108"/>
      <c r="D176" s="103"/>
      <c r="E176" s="103"/>
      <c r="F176" s="103"/>
      <c r="G176" s="103"/>
      <c r="H176" s="103"/>
      <c r="I176" s="103"/>
    </row>
    <row r="177" spans="1:9" s="100" customFormat="1" ht="15">
      <c r="A177" s="103"/>
      <c r="C177" s="108"/>
      <c r="D177" s="103"/>
      <c r="E177" s="103"/>
      <c r="F177" s="103"/>
      <c r="G177" s="103"/>
      <c r="H177" s="103"/>
      <c r="I177" s="103"/>
    </row>
    <row r="178" spans="1:9" s="100" customFormat="1" ht="15">
      <c r="A178" s="103"/>
      <c r="C178" s="108"/>
      <c r="D178" s="103"/>
      <c r="E178" s="103"/>
      <c r="F178" s="103"/>
      <c r="G178" s="103"/>
      <c r="H178" s="103"/>
      <c r="I178" s="103"/>
    </row>
    <row r="179" spans="1:9" s="100" customFormat="1" ht="15">
      <c r="A179" s="103"/>
      <c r="C179" s="108"/>
      <c r="D179" s="103"/>
      <c r="E179" s="103"/>
      <c r="F179" s="103"/>
      <c r="G179" s="103"/>
      <c r="H179" s="103"/>
      <c r="I179" s="103"/>
    </row>
    <row r="180" spans="1:9" s="100" customFormat="1" ht="15">
      <c r="A180" s="103"/>
      <c r="C180" s="108"/>
      <c r="D180" s="103"/>
      <c r="E180" s="103"/>
      <c r="F180" s="103"/>
      <c r="G180" s="103"/>
      <c r="H180" s="103"/>
      <c r="I180" s="103"/>
    </row>
    <row r="181" spans="1:9" s="100" customFormat="1" ht="15">
      <c r="A181" s="103"/>
      <c r="C181" s="108"/>
      <c r="D181" s="103"/>
      <c r="E181" s="103"/>
      <c r="F181" s="103"/>
      <c r="G181" s="103"/>
      <c r="H181" s="103"/>
      <c r="I181" s="103"/>
    </row>
    <row r="182" spans="1:9" s="100" customFormat="1" ht="15">
      <c r="A182" s="103"/>
      <c r="C182" s="108"/>
      <c r="D182" s="103"/>
      <c r="E182" s="103"/>
      <c r="F182" s="103"/>
      <c r="G182" s="103"/>
      <c r="H182" s="103"/>
      <c r="I182" s="103"/>
    </row>
    <row r="183" spans="1:9" s="100" customFormat="1" ht="15">
      <c r="A183" s="103"/>
      <c r="C183" s="108"/>
      <c r="D183" s="103"/>
      <c r="E183" s="103"/>
      <c r="F183" s="103"/>
      <c r="G183" s="103"/>
      <c r="H183" s="103"/>
      <c r="I183" s="103"/>
    </row>
    <row r="184" spans="1:9" s="100" customFormat="1" ht="15">
      <c r="A184" s="103"/>
      <c r="C184" s="108"/>
      <c r="D184" s="103"/>
      <c r="E184" s="103"/>
      <c r="F184" s="103"/>
      <c r="G184" s="103"/>
      <c r="H184" s="103"/>
      <c r="I184" s="103"/>
    </row>
    <row r="185" spans="1:9" s="100" customFormat="1" ht="15">
      <c r="A185" s="103"/>
      <c r="C185" s="108"/>
      <c r="D185" s="103"/>
      <c r="E185" s="103"/>
      <c r="F185" s="103"/>
      <c r="G185" s="103"/>
      <c r="H185" s="103"/>
      <c r="I185" s="103"/>
    </row>
    <row r="186" spans="1:9" s="100" customFormat="1" ht="15">
      <c r="A186" s="103"/>
      <c r="C186" s="108"/>
      <c r="D186" s="103"/>
      <c r="E186" s="103"/>
      <c r="F186" s="103"/>
      <c r="G186" s="103"/>
      <c r="H186" s="103"/>
      <c r="I186" s="103"/>
    </row>
    <row r="187" spans="1:9" s="100" customFormat="1" ht="15">
      <c r="A187" s="103"/>
      <c r="C187" s="108"/>
      <c r="D187" s="103"/>
      <c r="E187" s="103"/>
      <c r="F187" s="103"/>
      <c r="G187" s="103"/>
      <c r="H187" s="103"/>
      <c r="I187" s="103"/>
    </row>
    <row r="188" spans="1:9" s="100" customFormat="1" ht="15">
      <c r="A188" s="103"/>
      <c r="C188" s="108"/>
      <c r="D188" s="103"/>
      <c r="E188" s="103"/>
      <c r="F188" s="103"/>
      <c r="G188" s="103"/>
      <c r="H188" s="103"/>
      <c r="I188" s="103"/>
    </row>
    <row r="189" spans="1:9" s="100" customFormat="1" ht="15">
      <c r="A189" s="103"/>
      <c r="C189" s="108"/>
      <c r="D189" s="103"/>
      <c r="E189" s="103"/>
      <c r="F189" s="103"/>
      <c r="G189" s="103"/>
      <c r="H189" s="103"/>
      <c r="I189" s="103"/>
    </row>
    <row r="190" spans="1:9" s="100" customFormat="1" ht="15">
      <c r="A190" s="103"/>
      <c r="C190" s="108"/>
      <c r="D190" s="103"/>
      <c r="E190" s="103"/>
      <c r="F190" s="103"/>
      <c r="G190" s="103"/>
      <c r="H190" s="103"/>
      <c r="I190" s="103"/>
    </row>
    <row r="191" spans="1:9" s="100" customFormat="1" ht="15">
      <c r="A191" s="103"/>
      <c r="C191" s="108"/>
      <c r="D191" s="103"/>
      <c r="E191" s="103"/>
      <c r="F191" s="103"/>
      <c r="G191" s="103"/>
      <c r="H191" s="103"/>
      <c r="I191" s="103"/>
    </row>
    <row r="192" spans="1:9" s="100" customFormat="1" ht="15">
      <c r="A192" s="103"/>
      <c r="C192" s="108"/>
      <c r="D192" s="103"/>
      <c r="E192" s="103"/>
      <c r="F192" s="103"/>
      <c r="G192" s="103"/>
      <c r="H192" s="103"/>
      <c r="I192" s="103"/>
    </row>
    <row r="193" spans="1:9" s="100" customFormat="1" ht="15">
      <c r="A193" s="103"/>
      <c r="C193" s="108"/>
      <c r="D193" s="103"/>
      <c r="E193" s="103"/>
      <c r="F193" s="103"/>
      <c r="G193" s="103"/>
      <c r="H193" s="103"/>
      <c r="I193" s="103"/>
    </row>
    <row r="194" spans="1:9" s="100" customFormat="1" ht="15">
      <c r="A194" s="103"/>
      <c r="C194" s="108"/>
      <c r="D194" s="103"/>
      <c r="E194" s="103"/>
      <c r="F194" s="103"/>
      <c r="G194" s="103"/>
      <c r="H194" s="103"/>
      <c r="I194" s="103"/>
    </row>
    <row r="195" spans="1:9" s="100" customFormat="1" ht="15">
      <c r="A195" s="103"/>
      <c r="C195" s="108"/>
      <c r="D195" s="103"/>
      <c r="E195" s="103"/>
      <c r="F195" s="103"/>
      <c r="G195" s="103"/>
      <c r="H195" s="103"/>
      <c r="I195" s="103"/>
    </row>
    <row r="196" spans="1:9" s="100" customFormat="1" ht="15">
      <c r="A196" s="103"/>
      <c r="C196" s="108"/>
      <c r="D196" s="103"/>
      <c r="E196" s="103"/>
      <c r="F196" s="103"/>
      <c r="G196" s="103"/>
      <c r="H196" s="103"/>
      <c r="I196" s="103"/>
    </row>
    <row r="197" spans="1:9" s="100" customFormat="1" ht="15">
      <c r="A197" s="103"/>
      <c r="C197" s="108"/>
      <c r="D197" s="103"/>
      <c r="E197" s="103"/>
      <c r="F197" s="103"/>
      <c r="G197" s="103"/>
      <c r="H197" s="103"/>
      <c r="I197" s="103"/>
    </row>
    <row r="198" spans="1:9" s="100" customFormat="1" ht="15">
      <c r="A198" s="103"/>
      <c r="C198" s="108"/>
      <c r="D198" s="103"/>
      <c r="E198" s="103"/>
      <c r="F198" s="103"/>
      <c r="G198" s="103"/>
      <c r="H198" s="103"/>
      <c r="I198" s="103"/>
    </row>
    <row r="199" spans="1:9" s="100" customFormat="1" ht="15">
      <c r="A199" s="103"/>
      <c r="C199" s="108"/>
      <c r="D199" s="103"/>
      <c r="E199" s="103"/>
      <c r="F199" s="103"/>
      <c r="G199" s="103"/>
      <c r="H199" s="103"/>
      <c r="I199" s="103"/>
    </row>
    <row r="200" spans="1:9" s="100" customFormat="1" ht="15">
      <c r="A200" s="103"/>
      <c r="C200" s="108"/>
      <c r="D200" s="103"/>
      <c r="E200" s="103"/>
      <c r="F200" s="103"/>
      <c r="G200" s="103"/>
      <c r="H200" s="103"/>
      <c r="I200" s="103"/>
    </row>
    <row r="201" spans="1:9" s="100" customFormat="1" ht="15">
      <c r="A201" s="103"/>
      <c r="C201" s="108"/>
      <c r="D201" s="103"/>
      <c r="E201" s="103"/>
      <c r="F201" s="103"/>
      <c r="G201" s="103"/>
      <c r="H201" s="103"/>
      <c r="I201" s="103"/>
    </row>
    <row r="202" spans="1:9" s="100" customFormat="1" ht="15">
      <c r="A202" s="103"/>
      <c r="C202" s="108"/>
      <c r="D202" s="103"/>
      <c r="E202" s="103"/>
      <c r="F202" s="103"/>
      <c r="G202" s="103"/>
      <c r="H202" s="103"/>
      <c r="I202" s="103"/>
    </row>
    <row r="203" spans="1:9" s="100" customFormat="1" ht="15">
      <c r="A203" s="103"/>
      <c r="C203" s="108"/>
      <c r="D203" s="103"/>
      <c r="E203" s="103"/>
      <c r="F203" s="103"/>
      <c r="G203" s="103"/>
      <c r="H203" s="103"/>
      <c r="I203" s="103"/>
    </row>
    <row r="204" spans="1:9" s="100" customFormat="1" ht="15">
      <c r="A204" s="103"/>
      <c r="C204" s="108"/>
      <c r="D204" s="103"/>
      <c r="E204" s="103"/>
      <c r="F204" s="103"/>
      <c r="G204" s="103"/>
      <c r="H204" s="103"/>
      <c r="I204" s="103"/>
    </row>
    <row r="205" spans="1:9" s="100" customFormat="1" ht="15">
      <c r="A205" s="103"/>
      <c r="C205" s="108"/>
      <c r="D205" s="103"/>
      <c r="E205" s="103"/>
      <c r="F205" s="103"/>
      <c r="G205" s="103"/>
      <c r="H205" s="103"/>
      <c r="I205" s="103"/>
    </row>
    <row r="206" spans="1:9" s="100" customFormat="1" ht="15">
      <c r="A206" s="103"/>
      <c r="C206" s="108"/>
      <c r="D206" s="103"/>
      <c r="E206" s="103"/>
      <c r="F206" s="103"/>
      <c r="G206" s="103"/>
      <c r="H206" s="103"/>
      <c r="I206" s="103"/>
    </row>
    <row r="207" spans="1:9" s="100" customFormat="1" ht="15">
      <c r="A207" s="103"/>
      <c r="C207" s="108"/>
      <c r="D207" s="103"/>
      <c r="E207" s="103"/>
      <c r="F207" s="103"/>
      <c r="G207" s="103"/>
      <c r="H207" s="103"/>
      <c r="I207" s="103"/>
    </row>
    <row r="208" spans="1:9" s="100" customFormat="1" ht="15">
      <c r="A208" s="103"/>
      <c r="C208" s="108"/>
      <c r="D208" s="103"/>
      <c r="E208" s="103"/>
      <c r="F208" s="103"/>
      <c r="G208" s="103"/>
      <c r="H208" s="103"/>
      <c r="I208" s="103"/>
    </row>
    <row r="209" spans="1:9" s="100" customFormat="1" ht="15">
      <c r="A209" s="103"/>
      <c r="C209" s="108"/>
      <c r="D209" s="103"/>
      <c r="E209" s="103"/>
      <c r="F209" s="103"/>
      <c r="G209" s="103"/>
      <c r="H209" s="103"/>
      <c r="I209" s="103"/>
    </row>
    <row r="210" spans="1:9" s="100" customFormat="1" ht="15">
      <c r="A210" s="103"/>
      <c r="C210" s="108"/>
      <c r="D210" s="103"/>
      <c r="E210" s="103"/>
      <c r="F210" s="103"/>
      <c r="G210" s="103"/>
      <c r="H210" s="103"/>
      <c r="I210" s="103"/>
    </row>
    <row r="211" spans="1:9" s="100" customFormat="1" ht="15">
      <c r="A211" s="103"/>
      <c r="C211" s="108"/>
      <c r="D211" s="103"/>
      <c r="E211" s="103"/>
      <c r="F211" s="103"/>
      <c r="G211" s="103"/>
      <c r="H211" s="103"/>
      <c r="I211" s="103"/>
    </row>
    <row r="212" spans="1:9" s="100" customFormat="1" ht="15">
      <c r="A212" s="103"/>
      <c r="C212" s="108"/>
      <c r="D212" s="103"/>
      <c r="E212" s="103"/>
      <c r="F212" s="103"/>
      <c r="G212" s="103"/>
      <c r="H212" s="103"/>
      <c r="I212" s="103"/>
    </row>
    <row r="213" spans="1:9" s="100" customFormat="1" ht="15">
      <c r="A213" s="103"/>
      <c r="C213" s="108"/>
      <c r="D213" s="103"/>
      <c r="E213" s="103"/>
      <c r="F213" s="103"/>
      <c r="G213" s="103"/>
      <c r="H213" s="103"/>
      <c r="I213" s="103"/>
    </row>
    <row r="214" spans="1:9" s="100" customFormat="1" ht="15">
      <c r="A214" s="103"/>
      <c r="C214" s="108"/>
      <c r="D214" s="103"/>
      <c r="E214" s="103"/>
      <c r="F214" s="103"/>
      <c r="G214" s="103"/>
      <c r="H214" s="103"/>
      <c r="I214" s="103"/>
    </row>
    <row r="215" spans="1:9" s="100" customFormat="1" ht="15">
      <c r="A215" s="103"/>
      <c r="C215" s="108"/>
      <c r="D215" s="103"/>
      <c r="E215" s="103"/>
      <c r="F215" s="103"/>
      <c r="G215" s="103"/>
      <c r="H215" s="103"/>
      <c r="I215" s="103"/>
    </row>
    <row r="216" spans="1:9" s="100" customFormat="1" ht="15">
      <c r="A216" s="103"/>
      <c r="C216" s="108"/>
      <c r="D216" s="103"/>
      <c r="E216" s="103"/>
      <c r="F216" s="103"/>
      <c r="G216" s="103"/>
      <c r="H216" s="103"/>
      <c r="I216" s="103"/>
    </row>
    <row r="217" spans="1:9" s="100" customFormat="1" ht="15">
      <c r="A217" s="103"/>
      <c r="C217" s="108"/>
      <c r="D217" s="103"/>
      <c r="E217" s="103"/>
      <c r="F217" s="103"/>
      <c r="G217" s="103"/>
      <c r="H217" s="103"/>
      <c r="I217" s="103"/>
    </row>
    <row r="218" spans="1:9" s="100" customFormat="1" ht="15">
      <c r="A218" s="103"/>
      <c r="C218" s="108"/>
      <c r="D218" s="103"/>
      <c r="E218" s="103"/>
      <c r="F218" s="103"/>
      <c r="G218" s="103"/>
      <c r="H218" s="103"/>
      <c r="I218" s="103"/>
    </row>
    <row r="219" spans="1:9" s="100" customFormat="1" ht="15">
      <c r="A219" s="103"/>
      <c r="C219" s="108"/>
      <c r="D219" s="103"/>
      <c r="E219" s="103"/>
      <c r="F219" s="103"/>
      <c r="G219" s="103"/>
      <c r="H219" s="103"/>
      <c r="I219" s="103"/>
    </row>
    <row r="220" spans="1:9" s="100" customFormat="1" ht="15">
      <c r="A220" s="103"/>
      <c r="C220" s="108"/>
      <c r="D220" s="103"/>
      <c r="E220" s="103"/>
      <c r="F220" s="103"/>
      <c r="G220" s="103"/>
      <c r="H220" s="103"/>
      <c r="I220" s="103"/>
    </row>
    <row r="221" spans="1:9" s="100" customFormat="1" ht="15">
      <c r="A221" s="103"/>
      <c r="C221" s="108"/>
      <c r="D221" s="103"/>
      <c r="E221" s="103"/>
      <c r="F221" s="103"/>
      <c r="G221" s="103"/>
      <c r="H221" s="103"/>
      <c r="I221" s="103"/>
    </row>
    <row r="222" spans="1:9" s="100" customFormat="1" ht="15">
      <c r="A222" s="103"/>
      <c r="C222" s="108"/>
      <c r="D222" s="103"/>
      <c r="E222" s="103"/>
      <c r="F222" s="103"/>
      <c r="G222" s="103"/>
      <c r="H222" s="103"/>
      <c r="I222" s="103"/>
    </row>
    <row r="223" spans="1:9" s="100" customFormat="1" ht="15">
      <c r="A223" s="103"/>
      <c r="C223" s="108"/>
      <c r="D223" s="103"/>
      <c r="E223" s="103"/>
      <c r="F223" s="103"/>
      <c r="G223" s="103"/>
      <c r="H223" s="103"/>
      <c r="I223" s="103"/>
    </row>
    <row r="224" spans="1:9" s="100" customFormat="1" ht="15">
      <c r="A224" s="103"/>
      <c r="C224" s="108"/>
      <c r="D224" s="103"/>
      <c r="E224" s="103"/>
      <c r="F224" s="103"/>
      <c r="G224" s="103"/>
      <c r="H224" s="103"/>
      <c r="I224" s="103"/>
    </row>
    <row r="225" spans="1:9" s="100" customFormat="1" ht="15">
      <c r="A225" s="103"/>
      <c r="C225" s="108"/>
      <c r="D225" s="103"/>
      <c r="E225" s="103"/>
      <c r="F225" s="103"/>
      <c r="G225" s="103"/>
      <c r="H225" s="103"/>
      <c r="I225" s="103"/>
    </row>
    <row r="226" spans="1:9" s="100" customFormat="1" ht="15">
      <c r="A226" s="103"/>
      <c r="C226" s="108"/>
      <c r="D226" s="103"/>
      <c r="E226" s="103"/>
      <c r="F226" s="103"/>
      <c r="G226" s="103"/>
      <c r="H226" s="103"/>
      <c r="I226" s="103"/>
    </row>
    <row r="227" spans="1:9" s="100" customFormat="1" ht="15">
      <c r="A227" s="103"/>
      <c r="C227" s="108"/>
      <c r="D227" s="103"/>
      <c r="E227" s="103"/>
      <c r="F227" s="103"/>
      <c r="G227" s="103"/>
      <c r="H227" s="103"/>
      <c r="I227" s="103"/>
    </row>
    <row r="228" spans="1:9" s="100" customFormat="1" ht="15">
      <c r="A228" s="103"/>
      <c r="C228" s="108"/>
      <c r="D228" s="103"/>
      <c r="E228" s="103"/>
      <c r="F228" s="103"/>
      <c r="G228" s="103"/>
      <c r="H228" s="103"/>
      <c r="I228" s="103"/>
    </row>
    <row r="229" spans="1:9" s="100" customFormat="1" ht="15">
      <c r="A229" s="103"/>
      <c r="C229" s="108"/>
      <c r="D229" s="103"/>
      <c r="E229" s="103"/>
      <c r="F229" s="103"/>
      <c r="G229" s="103"/>
      <c r="H229" s="103"/>
      <c r="I229" s="103"/>
    </row>
    <row r="230" spans="1:9" s="100" customFormat="1" ht="15">
      <c r="A230" s="103"/>
      <c r="C230" s="108"/>
      <c r="D230" s="103"/>
      <c r="E230" s="103"/>
      <c r="F230" s="103"/>
      <c r="G230" s="103"/>
      <c r="H230" s="103"/>
      <c r="I230" s="103"/>
    </row>
    <row r="231" spans="1:9" s="100" customFormat="1" ht="15">
      <c r="A231" s="103"/>
      <c r="C231" s="108"/>
      <c r="D231" s="103"/>
      <c r="E231" s="103"/>
      <c r="F231" s="103"/>
      <c r="G231" s="103"/>
      <c r="H231" s="103"/>
      <c r="I231" s="103"/>
    </row>
    <row r="232" spans="1:9" s="100" customFormat="1" ht="15">
      <c r="A232" s="103"/>
      <c r="C232" s="108"/>
      <c r="D232" s="103"/>
      <c r="E232" s="103"/>
      <c r="F232" s="103"/>
      <c r="G232" s="103"/>
      <c r="H232" s="103"/>
      <c r="I232" s="103"/>
    </row>
    <row r="233" spans="1:9" s="100" customFormat="1" ht="15">
      <c r="A233" s="103"/>
      <c r="C233" s="108"/>
      <c r="D233" s="103"/>
      <c r="E233" s="103"/>
      <c r="F233" s="103"/>
      <c r="G233" s="103"/>
      <c r="H233" s="103"/>
      <c r="I233" s="103"/>
    </row>
    <row r="234" spans="1:9" s="100" customFormat="1" ht="15">
      <c r="A234" s="103"/>
      <c r="C234" s="108"/>
      <c r="D234" s="103"/>
      <c r="E234" s="103"/>
      <c r="F234" s="103"/>
      <c r="G234" s="103"/>
      <c r="H234" s="103"/>
      <c r="I234" s="103"/>
    </row>
    <row r="235" spans="1:9" s="100" customFormat="1" ht="15">
      <c r="A235" s="103"/>
      <c r="C235" s="108"/>
      <c r="D235" s="103"/>
      <c r="E235" s="103"/>
      <c r="F235" s="103"/>
      <c r="G235" s="103"/>
      <c r="H235" s="103"/>
      <c r="I235" s="103"/>
    </row>
    <row r="236" spans="1:9" s="100" customFormat="1" ht="15">
      <c r="A236" s="103"/>
      <c r="C236" s="108"/>
      <c r="D236" s="103"/>
      <c r="E236" s="103"/>
      <c r="F236" s="103"/>
      <c r="G236" s="103"/>
      <c r="H236" s="103"/>
      <c r="I236" s="103"/>
    </row>
    <row r="237" spans="1:9" s="100" customFormat="1" ht="15">
      <c r="A237" s="103"/>
      <c r="C237" s="108"/>
      <c r="D237" s="103"/>
      <c r="E237" s="103"/>
      <c r="F237" s="103"/>
      <c r="G237" s="103"/>
      <c r="H237" s="103"/>
      <c r="I237" s="103"/>
    </row>
    <row r="238" spans="1:9" s="100" customFormat="1" ht="15">
      <c r="A238" s="103"/>
      <c r="C238" s="108"/>
      <c r="D238" s="103"/>
      <c r="E238" s="103"/>
      <c r="F238" s="103"/>
      <c r="G238" s="103"/>
      <c r="H238" s="103"/>
      <c r="I238" s="103"/>
    </row>
    <row r="239" spans="1:9" s="100" customFormat="1" ht="15">
      <c r="A239" s="103"/>
      <c r="C239" s="108"/>
      <c r="D239" s="103"/>
      <c r="E239" s="103"/>
      <c r="F239" s="103"/>
      <c r="G239" s="103"/>
      <c r="H239" s="103"/>
      <c r="I239" s="103"/>
    </row>
    <row r="240" spans="1:9" s="100" customFormat="1" ht="15">
      <c r="A240" s="103"/>
      <c r="C240" s="108"/>
      <c r="D240" s="103"/>
      <c r="E240" s="103"/>
      <c r="F240" s="103"/>
      <c r="G240" s="103"/>
      <c r="H240" s="103"/>
      <c r="I240" s="103"/>
    </row>
    <row r="241" spans="1:9" s="100" customFormat="1" ht="15">
      <c r="A241" s="103"/>
      <c r="C241" s="108"/>
      <c r="D241" s="103"/>
      <c r="E241" s="103"/>
      <c r="F241" s="103"/>
      <c r="G241" s="103"/>
      <c r="H241" s="103"/>
      <c r="I241" s="103"/>
    </row>
    <row r="242" spans="1:9" s="100" customFormat="1" ht="15">
      <c r="A242" s="103"/>
      <c r="C242" s="108"/>
      <c r="D242" s="103"/>
      <c r="E242" s="103"/>
      <c r="F242" s="103"/>
      <c r="G242" s="103"/>
      <c r="H242" s="103"/>
      <c r="I242" s="103"/>
    </row>
    <row r="243" spans="1:9" s="100" customFormat="1" ht="15">
      <c r="A243" s="103"/>
      <c r="C243" s="108"/>
      <c r="D243" s="103"/>
      <c r="E243" s="103"/>
      <c r="F243" s="103"/>
      <c r="G243" s="103"/>
      <c r="H243" s="103"/>
      <c r="I243" s="103"/>
    </row>
    <row r="244" spans="1:9" s="100" customFormat="1" ht="15">
      <c r="A244" s="103"/>
      <c r="C244" s="108"/>
      <c r="D244" s="103"/>
      <c r="E244" s="103"/>
      <c r="F244" s="103"/>
      <c r="G244" s="103"/>
      <c r="H244" s="103"/>
      <c r="I244" s="103"/>
    </row>
    <row r="245" spans="1:9" s="100" customFormat="1" ht="15">
      <c r="A245" s="103"/>
      <c r="C245" s="108"/>
      <c r="D245" s="103"/>
      <c r="E245" s="103"/>
      <c r="F245" s="103"/>
      <c r="G245" s="103"/>
      <c r="H245" s="103"/>
      <c r="I245" s="103"/>
    </row>
    <row r="246" spans="1:9" s="100" customFormat="1" ht="15">
      <c r="A246" s="103"/>
      <c r="C246" s="108"/>
      <c r="D246" s="103"/>
      <c r="E246" s="103"/>
      <c r="F246" s="103"/>
      <c r="G246" s="103"/>
      <c r="H246" s="103"/>
      <c r="I246" s="103"/>
    </row>
    <row r="247" spans="1:9" s="100" customFormat="1" ht="15">
      <c r="A247" s="103"/>
      <c r="C247" s="108"/>
      <c r="D247" s="103"/>
      <c r="E247" s="103"/>
      <c r="F247" s="103"/>
      <c r="G247" s="103"/>
      <c r="H247" s="103"/>
      <c r="I247" s="103"/>
    </row>
    <row r="248" spans="1:9" s="100" customFormat="1" ht="15">
      <c r="A248" s="103"/>
      <c r="C248" s="108"/>
      <c r="D248" s="103"/>
      <c r="E248" s="103"/>
      <c r="F248" s="103"/>
      <c r="G248" s="103"/>
      <c r="H248" s="103"/>
      <c r="I248" s="103"/>
    </row>
    <row r="249" spans="1:9" s="100" customFormat="1" ht="15">
      <c r="A249" s="103"/>
      <c r="C249" s="108"/>
      <c r="D249" s="103"/>
      <c r="E249" s="103"/>
      <c r="F249" s="103"/>
      <c r="G249" s="103"/>
      <c r="H249" s="103"/>
      <c r="I249" s="103"/>
    </row>
    <row r="250" spans="1:9" s="100" customFormat="1" ht="15">
      <c r="A250" s="103"/>
      <c r="C250" s="108"/>
      <c r="D250" s="103"/>
      <c r="E250" s="103"/>
      <c r="F250" s="103"/>
      <c r="G250" s="103"/>
      <c r="H250" s="103"/>
      <c r="I250" s="103"/>
    </row>
    <row r="251" spans="1:9" s="100" customFormat="1" ht="15">
      <c r="A251" s="103"/>
      <c r="C251" s="108"/>
      <c r="D251" s="103"/>
      <c r="E251" s="103"/>
      <c r="F251" s="103"/>
      <c r="G251" s="103"/>
      <c r="H251" s="103"/>
      <c r="I251" s="103"/>
    </row>
    <row r="252" spans="1:9" s="100" customFormat="1" ht="15">
      <c r="A252" s="103"/>
      <c r="C252" s="108"/>
      <c r="D252" s="103"/>
      <c r="E252" s="103"/>
      <c r="F252" s="103"/>
      <c r="G252" s="103"/>
      <c r="H252" s="103"/>
      <c r="I252" s="103"/>
    </row>
    <row r="253" spans="1:9" s="100" customFormat="1" ht="15">
      <c r="A253" s="103"/>
      <c r="C253" s="108"/>
      <c r="D253" s="103"/>
      <c r="E253" s="103"/>
      <c r="F253" s="103"/>
      <c r="G253" s="103"/>
      <c r="H253" s="103"/>
      <c r="I253" s="103"/>
    </row>
    <row r="254" spans="1:9" s="100" customFormat="1" ht="15">
      <c r="A254" s="103"/>
      <c r="C254" s="108"/>
      <c r="D254" s="103"/>
      <c r="E254" s="103"/>
      <c r="F254" s="103"/>
      <c r="G254" s="103"/>
      <c r="H254" s="103"/>
      <c r="I254" s="103"/>
    </row>
    <row r="255" spans="1:9" s="100" customFormat="1" ht="15">
      <c r="A255" s="103"/>
      <c r="C255" s="108"/>
      <c r="D255" s="103"/>
      <c r="E255" s="103"/>
      <c r="F255" s="103"/>
      <c r="G255" s="103"/>
      <c r="H255" s="103"/>
      <c r="I255" s="103"/>
    </row>
    <row r="256" spans="1:9" s="100" customFormat="1" ht="15">
      <c r="A256" s="103"/>
      <c r="C256" s="108"/>
      <c r="D256" s="103"/>
      <c r="E256" s="103"/>
      <c r="F256" s="103"/>
      <c r="G256" s="103"/>
      <c r="H256" s="103"/>
      <c r="I256" s="103"/>
    </row>
    <row r="257" spans="1:9" s="100" customFormat="1" ht="15">
      <c r="A257" s="103"/>
      <c r="C257" s="108"/>
      <c r="D257" s="103"/>
      <c r="E257" s="103"/>
      <c r="F257" s="103"/>
      <c r="G257" s="103"/>
      <c r="H257" s="103"/>
      <c r="I257" s="103"/>
    </row>
    <row r="258" spans="1:9" s="100" customFormat="1" ht="15">
      <c r="A258" s="103"/>
      <c r="C258" s="108"/>
      <c r="D258" s="103"/>
      <c r="E258" s="103"/>
      <c r="F258" s="103"/>
      <c r="G258" s="103"/>
      <c r="H258" s="103"/>
      <c r="I258" s="103"/>
    </row>
    <row r="259" spans="1:9" s="100" customFormat="1" ht="15">
      <c r="A259" s="103"/>
      <c r="C259" s="108"/>
      <c r="D259" s="103"/>
      <c r="E259" s="103"/>
      <c r="F259" s="103"/>
      <c r="G259" s="103"/>
      <c r="H259" s="103"/>
      <c r="I259" s="103"/>
    </row>
    <row r="260" spans="1:9" s="100" customFormat="1" ht="15">
      <c r="A260" s="103"/>
      <c r="C260" s="108"/>
      <c r="D260" s="103"/>
      <c r="E260" s="103"/>
      <c r="F260" s="103"/>
      <c r="G260" s="103"/>
      <c r="H260" s="103"/>
      <c r="I260" s="103"/>
    </row>
    <row r="261" spans="1:9" s="100" customFormat="1" ht="15">
      <c r="A261" s="103"/>
      <c r="C261" s="108"/>
      <c r="D261" s="103"/>
      <c r="E261" s="103"/>
      <c r="F261" s="103"/>
      <c r="G261" s="103"/>
      <c r="H261" s="103"/>
      <c r="I261" s="103"/>
    </row>
    <row r="262" spans="1:9" s="100" customFormat="1" ht="15">
      <c r="A262" s="103"/>
      <c r="C262" s="108"/>
      <c r="D262" s="103"/>
      <c r="E262" s="103"/>
      <c r="F262" s="103"/>
      <c r="G262" s="103"/>
      <c r="H262" s="103"/>
      <c r="I262" s="103"/>
    </row>
    <row r="263" spans="1:9" s="100" customFormat="1" ht="15">
      <c r="A263" s="103"/>
      <c r="C263" s="108"/>
      <c r="D263" s="103"/>
      <c r="E263" s="103"/>
      <c r="F263" s="103"/>
      <c r="G263" s="103"/>
      <c r="H263" s="103"/>
      <c r="I263" s="103"/>
    </row>
    <row r="264" spans="1:9" s="100" customFormat="1" ht="15">
      <c r="A264" s="103"/>
      <c r="C264" s="108"/>
      <c r="D264" s="103"/>
      <c r="E264" s="103"/>
      <c r="F264" s="103"/>
      <c r="G264" s="103"/>
      <c r="H264" s="103"/>
      <c r="I264" s="103"/>
    </row>
    <row r="265" spans="1:9" s="100" customFormat="1" ht="15">
      <c r="A265" s="103"/>
      <c r="C265" s="108"/>
      <c r="D265" s="103"/>
      <c r="E265" s="103"/>
      <c r="F265" s="103"/>
      <c r="G265" s="103"/>
      <c r="H265" s="103"/>
      <c r="I265" s="103"/>
    </row>
    <row r="266" spans="1:9" s="100" customFormat="1" ht="15">
      <c r="A266" s="103"/>
      <c r="C266" s="108"/>
      <c r="D266" s="103"/>
      <c r="E266" s="103"/>
      <c r="F266" s="103"/>
      <c r="G266" s="103"/>
      <c r="H266" s="103"/>
      <c r="I266" s="103"/>
    </row>
    <row r="267" spans="1:9" s="100" customFormat="1" ht="15">
      <c r="A267" s="103"/>
      <c r="C267" s="108"/>
      <c r="D267" s="103"/>
      <c r="E267" s="103"/>
      <c r="F267" s="103"/>
      <c r="G267" s="103"/>
      <c r="H267" s="103"/>
      <c r="I267" s="103"/>
    </row>
    <row r="268" spans="1:9" s="100" customFormat="1" ht="15">
      <c r="A268" s="103"/>
      <c r="C268" s="108"/>
      <c r="D268" s="103"/>
      <c r="E268" s="103"/>
      <c r="F268" s="103"/>
      <c r="G268" s="103"/>
      <c r="H268" s="103"/>
      <c r="I268" s="103"/>
    </row>
    <row r="269" spans="1:9" s="100" customFormat="1" ht="15">
      <c r="A269" s="103"/>
      <c r="C269" s="108"/>
      <c r="D269" s="103"/>
      <c r="E269" s="103"/>
      <c r="F269" s="103"/>
      <c r="G269" s="103"/>
      <c r="H269" s="103"/>
      <c r="I269" s="103"/>
    </row>
    <row r="270" spans="1:9" s="100" customFormat="1" ht="15">
      <c r="A270" s="103"/>
      <c r="C270" s="108"/>
      <c r="D270" s="103"/>
      <c r="E270" s="103"/>
      <c r="F270" s="103"/>
      <c r="G270" s="103"/>
      <c r="H270" s="103"/>
      <c r="I270" s="103"/>
    </row>
    <row r="271" spans="1:9" s="100" customFormat="1" ht="15">
      <c r="A271" s="103"/>
      <c r="C271" s="108"/>
      <c r="D271" s="103"/>
      <c r="E271" s="103"/>
      <c r="F271" s="103"/>
      <c r="G271" s="103"/>
      <c r="H271" s="103"/>
      <c r="I271" s="103"/>
    </row>
    <row r="272" spans="1:9" s="100" customFormat="1" ht="15">
      <c r="A272" s="103"/>
      <c r="C272" s="108"/>
      <c r="D272" s="103"/>
      <c r="E272" s="103"/>
      <c r="F272" s="103"/>
      <c r="G272" s="103"/>
      <c r="H272" s="103"/>
      <c r="I272" s="103"/>
    </row>
    <row r="273" spans="1:9" s="100" customFormat="1" ht="15">
      <c r="A273" s="103"/>
      <c r="C273" s="108"/>
      <c r="D273" s="103"/>
      <c r="E273" s="103"/>
      <c r="F273" s="103"/>
      <c r="G273" s="103"/>
      <c r="H273" s="103"/>
      <c r="I273" s="103"/>
    </row>
    <row r="274" spans="1:9" s="100" customFormat="1" ht="15">
      <c r="A274" s="103"/>
      <c r="C274" s="108"/>
      <c r="D274" s="103"/>
      <c r="E274" s="103"/>
      <c r="F274" s="103"/>
      <c r="G274" s="103"/>
      <c r="H274" s="103"/>
      <c r="I274" s="103"/>
    </row>
    <row r="275" spans="1:9" s="100" customFormat="1" ht="15">
      <c r="A275" s="103"/>
      <c r="C275" s="108"/>
      <c r="D275" s="103"/>
      <c r="E275" s="103"/>
      <c r="F275" s="103"/>
      <c r="G275" s="103"/>
      <c r="H275" s="103"/>
      <c r="I275" s="103"/>
    </row>
    <row r="276" spans="1:9" s="100" customFormat="1" ht="15">
      <c r="A276" s="103"/>
      <c r="C276" s="108"/>
      <c r="D276" s="103"/>
      <c r="E276" s="103"/>
      <c r="F276" s="103"/>
      <c r="G276" s="103"/>
      <c r="H276" s="103"/>
      <c r="I276" s="103"/>
    </row>
    <row r="277" spans="1:9" s="100" customFormat="1" ht="15">
      <c r="A277" s="103"/>
      <c r="C277" s="108"/>
      <c r="D277" s="103"/>
      <c r="E277" s="103"/>
      <c r="F277" s="103"/>
      <c r="G277" s="103"/>
      <c r="H277" s="103"/>
      <c r="I277" s="103"/>
    </row>
    <row r="278" spans="1:9" s="100" customFormat="1" ht="15">
      <c r="A278" s="103"/>
      <c r="C278" s="108"/>
      <c r="D278" s="103"/>
      <c r="E278" s="103"/>
      <c r="F278" s="103"/>
      <c r="G278" s="103"/>
      <c r="H278" s="103"/>
      <c r="I278" s="103"/>
    </row>
    <row r="279" spans="1:9" s="100" customFormat="1" ht="15">
      <c r="A279" s="103"/>
      <c r="C279" s="108"/>
      <c r="D279" s="103"/>
      <c r="E279" s="103"/>
      <c r="F279" s="103"/>
      <c r="G279" s="103"/>
      <c r="H279" s="103"/>
      <c r="I279" s="103"/>
    </row>
    <row r="280" spans="1:9" s="100" customFormat="1" ht="15">
      <c r="A280" s="103"/>
      <c r="C280" s="108"/>
      <c r="D280" s="103"/>
      <c r="E280" s="103"/>
      <c r="F280" s="103"/>
      <c r="G280" s="103"/>
      <c r="H280" s="103"/>
      <c r="I280" s="103"/>
    </row>
    <row r="281" spans="1:9" s="100" customFormat="1" ht="15">
      <c r="A281" s="103"/>
      <c r="C281" s="108"/>
      <c r="D281" s="103"/>
      <c r="E281" s="103"/>
      <c r="F281" s="103"/>
      <c r="G281" s="103"/>
      <c r="H281" s="103"/>
      <c r="I281" s="103"/>
    </row>
    <row r="282" spans="1:9" s="100" customFormat="1" ht="15">
      <c r="A282" s="103"/>
      <c r="C282" s="108"/>
      <c r="D282" s="103"/>
      <c r="E282" s="103"/>
      <c r="F282" s="103"/>
      <c r="G282" s="103"/>
      <c r="H282" s="103"/>
      <c r="I282" s="103"/>
    </row>
    <row r="283" spans="1:9" s="100" customFormat="1" ht="15">
      <c r="A283" s="103"/>
      <c r="C283" s="108"/>
      <c r="D283" s="103"/>
      <c r="E283" s="103"/>
      <c r="F283" s="103"/>
      <c r="G283" s="103"/>
      <c r="H283" s="103"/>
      <c r="I283" s="103"/>
    </row>
    <row r="284" spans="1:9" s="100" customFormat="1" ht="15">
      <c r="A284" s="103"/>
      <c r="C284" s="108"/>
      <c r="D284" s="103"/>
      <c r="E284" s="103"/>
      <c r="F284" s="103"/>
      <c r="G284" s="103"/>
      <c r="H284" s="103"/>
      <c r="I284" s="103"/>
    </row>
    <row r="285" spans="1:9" s="100" customFormat="1" ht="15">
      <c r="A285" s="103"/>
      <c r="C285" s="108"/>
      <c r="D285" s="103"/>
      <c r="E285" s="103"/>
      <c r="F285" s="103"/>
      <c r="G285" s="103"/>
      <c r="H285" s="103"/>
      <c r="I285" s="103"/>
    </row>
    <row r="286" spans="1:9" s="100" customFormat="1" ht="15">
      <c r="A286" s="103"/>
      <c r="C286" s="108"/>
      <c r="D286" s="103"/>
      <c r="E286" s="103"/>
      <c r="F286" s="103"/>
      <c r="G286" s="103"/>
      <c r="H286" s="103"/>
      <c r="I286" s="103"/>
    </row>
    <row r="287" spans="1:9" s="100" customFormat="1" ht="15">
      <c r="A287" s="103"/>
      <c r="C287" s="108"/>
      <c r="D287" s="103"/>
      <c r="E287" s="103"/>
      <c r="F287" s="103"/>
      <c r="G287" s="103"/>
      <c r="H287" s="103"/>
      <c r="I287" s="103"/>
    </row>
    <row r="288" spans="1:9" s="100" customFormat="1" ht="15">
      <c r="A288" s="103"/>
      <c r="C288" s="108"/>
      <c r="D288" s="103"/>
      <c r="E288" s="103"/>
      <c r="F288" s="103"/>
      <c r="G288" s="103"/>
      <c r="H288" s="103"/>
      <c r="I288" s="103"/>
    </row>
    <row r="289" spans="1:9" s="100" customFormat="1" ht="15">
      <c r="A289" s="103"/>
      <c r="C289" s="108"/>
      <c r="D289" s="103"/>
      <c r="E289" s="103"/>
      <c r="F289" s="103"/>
      <c r="G289" s="103"/>
      <c r="H289" s="103"/>
      <c r="I289" s="103"/>
    </row>
    <row r="290" spans="1:9" s="100" customFormat="1" ht="15">
      <c r="A290" s="103"/>
      <c r="C290" s="108"/>
      <c r="D290" s="103"/>
      <c r="E290" s="103"/>
      <c r="F290" s="103"/>
      <c r="G290" s="103"/>
      <c r="H290" s="103"/>
      <c r="I290" s="103"/>
    </row>
    <row r="291" spans="1:9" s="100" customFormat="1" ht="15">
      <c r="A291" s="103"/>
      <c r="C291" s="108"/>
      <c r="D291" s="103"/>
      <c r="E291" s="103"/>
      <c r="F291" s="103"/>
      <c r="G291" s="103"/>
      <c r="H291" s="103"/>
      <c r="I291" s="103"/>
    </row>
    <row r="292" spans="1:9" s="100" customFormat="1" ht="15">
      <c r="A292" s="103"/>
      <c r="C292" s="108"/>
      <c r="D292" s="103"/>
      <c r="E292" s="103"/>
      <c r="F292" s="103"/>
      <c r="G292" s="103"/>
      <c r="H292" s="103"/>
      <c r="I292" s="103"/>
    </row>
    <row r="293" spans="1:9" s="100" customFormat="1" ht="15">
      <c r="A293" s="103"/>
      <c r="C293" s="108"/>
      <c r="D293" s="103"/>
      <c r="E293" s="103"/>
      <c r="F293" s="103"/>
      <c r="G293" s="103"/>
      <c r="H293" s="103"/>
      <c r="I293" s="103"/>
    </row>
    <row r="294" spans="1:9" s="100" customFormat="1" ht="15">
      <c r="A294" s="103"/>
      <c r="C294" s="108"/>
      <c r="D294" s="103"/>
      <c r="E294" s="103"/>
      <c r="F294" s="103"/>
      <c r="G294" s="103"/>
      <c r="H294" s="103"/>
      <c r="I294" s="103"/>
    </row>
    <row r="295" spans="1:9" s="100" customFormat="1" ht="15">
      <c r="A295" s="103"/>
      <c r="C295" s="108"/>
      <c r="D295" s="103"/>
      <c r="E295" s="103"/>
      <c r="F295" s="103"/>
      <c r="G295" s="103"/>
      <c r="H295" s="103"/>
      <c r="I295" s="103"/>
    </row>
    <row r="296" spans="1:9" s="100" customFormat="1" ht="15">
      <c r="A296" s="103"/>
      <c r="C296" s="108"/>
      <c r="D296" s="103"/>
      <c r="E296" s="103"/>
      <c r="F296" s="103"/>
      <c r="G296" s="103"/>
      <c r="H296" s="103"/>
      <c r="I296" s="103"/>
    </row>
    <row r="297" spans="1:9" s="100" customFormat="1" ht="15">
      <c r="A297" s="103"/>
      <c r="C297" s="108"/>
      <c r="D297" s="103"/>
      <c r="E297" s="103"/>
      <c r="F297" s="103"/>
      <c r="G297" s="103"/>
      <c r="H297" s="103"/>
      <c r="I297" s="103"/>
    </row>
    <row r="298" spans="1:9" s="100" customFormat="1" ht="15">
      <c r="A298" s="103"/>
      <c r="C298" s="108"/>
      <c r="D298" s="103"/>
      <c r="E298" s="103"/>
      <c r="F298" s="103"/>
      <c r="G298" s="103"/>
      <c r="H298" s="103"/>
      <c r="I298" s="103"/>
    </row>
    <row r="299" spans="1:9" s="100" customFormat="1" ht="15">
      <c r="A299" s="103"/>
      <c r="C299" s="108"/>
      <c r="D299" s="103"/>
      <c r="E299" s="103"/>
      <c r="F299" s="103"/>
      <c r="G299" s="103"/>
      <c r="H299" s="103"/>
      <c r="I299" s="103"/>
    </row>
    <row r="300" spans="1:9" s="100" customFormat="1" ht="15">
      <c r="A300" s="103"/>
      <c r="C300" s="108"/>
      <c r="D300" s="103"/>
      <c r="E300" s="103"/>
      <c r="F300" s="103"/>
      <c r="G300" s="103"/>
      <c r="H300" s="103"/>
      <c r="I300" s="103"/>
    </row>
    <row r="301" spans="1:9" s="100" customFormat="1" ht="15">
      <c r="A301" s="103"/>
      <c r="C301" s="108"/>
      <c r="D301" s="103"/>
      <c r="E301" s="103"/>
      <c r="F301" s="103"/>
      <c r="G301" s="103"/>
      <c r="H301" s="103"/>
      <c r="I301" s="103"/>
    </row>
    <row r="302" spans="1:9" s="100" customFormat="1" ht="15">
      <c r="A302" s="103"/>
      <c r="C302" s="108"/>
      <c r="D302" s="103"/>
      <c r="E302" s="103"/>
      <c r="F302" s="103"/>
      <c r="G302" s="103"/>
      <c r="H302" s="103"/>
      <c r="I302" s="103"/>
    </row>
    <row r="303" spans="1:9" s="100" customFormat="1" ht="15">
      <c r="A303" s="103"/>
      <c r="C303" s="108"/>
      <c r="D303" s="103"/>
      <c r="E303" s="103"/>
      <c r="F303" s="103"/>
      <c r="G303" s="103"/>
      <c r="H303" s="103"/>
      <c r="I303" s="103"/>
    </row>
    <row r="304" spans="1:9" s="100" customFormat="1" ht="15">
      <c r="A304" s="103"/>
      <c r="C304" s="108"/>
      <c r="D304" s="103"/>
      <c r="E304" s="103"/>
      <c r="F304" s="103"/>
      <c r="G304" s="103"/>
      <c r="H304" s="103"/>
      <c r="I304" s="103"/>
    </row>
    <row r="305" spans="1:9" s="100" customFormat="1" ht="15">
      <c r="A305" s="103"/>
      <c r="C305" s="108"/>
      <c r="D305" s="103"/>
      <c r="E305" s="103"/>
      <c r="F305" s="103"/>
      <c r="G305" s="103"/>
      <c r="H305" s="103"/>
      <c r="I305" s="103"/>
    </row>
    <row r="306" spans="1:9" s="100" customFormat="1" ht="15">
      <c r="A306" s="103"/>
      <c r="C306" s="108"/>
      <c r="D306" s="103"/>
      <c r="E306" s="103"/>
      <c r="F306" s="103"/>
      <c r="G306" s="103"/>
      <c r="H306" s="103"/>
      <c r="I306" s="103"/>
    </row>
    <row r="307" spans="1:9" s="100" customFormat="1" ht="15">
      <c r="A307" s="103"/>
      <c r="C307" s="108"/>
      <c r="D307" s="103"/>
      <c r="E307" s="103"/>
      <c r="F307" s="103"/>
      <c r="G307" s="103"/>
      <c r="H307" s="103"/>
      <c r="I307" s="103"/>
    </row>
    <row r="308" spans="1:9" s="100" customFormat="1" ht="15">
      <c r="A308" s="103"/>
      <c r="C308" s="108"/>
      <c r="D308" s="103"/>
      <c r="E308" s="103"/>
      <c r="F308" s="103"/>
      <c r="G308" s="103"/>
      <c r="H308" s="103"/>
      <c r="I308" s="103"/>
    </row>
    <row r="309" spans="1:9" s="100" customFormat="1" ht="15">
      <c r="A309" s="103"/>
      <c r="C309" s="108"/>
      <c r="D309" s="103"/>
      <c r="E309" s="103"/>
      <c r="F309" s="103"/>
      <c r="G309" s="103"/>
      <c r="H309" s="103"/>
      <c r="I309" s="103"/>
    </row>
    <row r="310" spans="1:9" s="100" customFormat="1" ht="15">
      <c r="A310" s="103"/>
      <c r="C310" s="108"/>
      <c r="D310" s="103"/>
      <c r="E310" s="103"/>
      <c r="F310" s="103"/>
      <c r="G310" s="103"/>
      <c r="H310" s="103"/>
      <c r="I310" s="103"/>
    </row>
    <row r="311" spans="1:9" s="100" customFormat="1" ht="15">
      <c r="A311" s="103"/>
      <c r="C311" s="108"/>
      <c r="D311" s="103"/>
      <c r="E311" s="103"/>
      <c r="F311" s="103"/>
      <c r="G311" s="103"/>
      <c r="H311" s="103"/>
      <c r="I311" s="103"/>
    </row>
    <row r="312" spans="1:9" s="100" customFormat="1" ht="15">
      <c r="A312" s="103"/>
      <c r="C312" s="108"/>
      <c r="D312" s="103"/>
      <c r="E312" s="103"/>
      <c r="F312" s="103"/>
      <c r="G312" s="103"/>
      <c r="H312" s="103"/>
      <c r="I312" s="103"/>
    </row>
    <row r="313" spans="1:9" s="100" customFormat="1" ht="15">
      <c r="A313" s="103"/>
      <c r="C313" s="108"/>
      <c r="D313" s="103"/>
      <c r="E313" s="103"/>
      <c r="F313" s="103"/>
      <c r="G313" s="103"/>
      <c r="H313" s="103"/>
      <c r="I313" s="103"/>
    </row>
    <row r="314" spans="1:9" s="100" customFormat="1" ht="15">
      <c r="A314" s="103"/>
      <c r="C314" s="108"/>
      <c r="D314" s="103"/>
      <c r="E314" s="103"/>
      <c r="F314" s="103"/>
      <c r="G314" s="103"/>
      <c r="H314" s="103"/>
      <c r="I314" s="103"/>
    </row>
    <row r="315" spans="1:9" s="100" customFormat="1" ht="15">
      <c r="A315" s="103"/>
      <c r="C315" s="108"/>
      <c r="D315" s="103"/>
      <c r="E315" s="103"/>
      <c r="F315" s="103"/>
      <c r="G315" s="103"/>
      <c r="H315" s="103"/>
      <c r="I315" s="103"/>
    </row>
    <row r="316" spans="1:9" s="100" customFormat="1" ht="15">
      <c r="A316" s="103"/>
      <c r="C316" s="108"/>
      <c r="D316" s="103"/>
      <c r="E316" s="103"/>
      <c r="F316" s="103"/>
      <c r="G316" s="103"/>
      <c r="H316" s="103"/>
      <c r="I316" s="103"/>
    </row>
    <row r="317" spans="1:9" s="100" customFormat="1" ht="15">
      <c r="A317" s="103"/>
      <c r="C317" s="108"/>
      <c r="D317" s="103"/>
      <c r="E317" s="103"/>
      <c r="F317" s="103"/>
      <c r="G317" s="103"/>
      <c r="H317" s="103"/>
      <c r="I317" s="103"/>
    </row>
    <row r="318" spans="1:9" s="100" customFormat="1" ht="15">
      <c r="A318" s="103"/>
      <c r="C318" s="108"/>
      <c r="D318" s="103"/>
      <c r="E318" s="103"/>
      <c r="F318" s="103"/>
      <c r="G318" s="103"/>
      <c r="H318" s="103"/>
      <c r="I318" s="103"/>
    </row>
    <row r="319" spans="1:9" s="100" customFormat="1" ht="15">
      <c r="A319" s="103"/>
      <c r="C319" s="108"/>
      <c r="D319" s="103"/>
      <c r="E319" s="103"/>
      <c r="F319" s="103"/>
      <c r="G319" s="103"/>
      <c r="H319" s="103"/>
      <c r="I319" s="103"/>
    </row>
    <row r="320" spans="1:9" s="100" customFormat="1" ht="15">
      <c r="A320" s="103"/>
      <c r="C320" s="108"/>
      <c r="D320" s="103"/>
      <c r="E320" s="103"/>
      <c r="F320" s="103"/>
      <c r="G320" s="103"/>
      <c r="H320" s="103"/>
      <c r="I320" s="103"/>
    </row>
    <row r="321" spans="1:9" s="100" customFormat="1" ht="15">
      <c r="A321" s="103"/>
      <c r="C321" s="108"/>
      <c r="D321" s="103"/>
      <c r="E321" s="103"/>
      <c r="F321" s="103"/>
      <c r="G321" s="103"/>
      <c r="H321" s="103"/>
      <c r="I321" s="103"/>
    </row>
    <row r="322" spans="1:9" s="100" customFormat="1" ht="15">
      <c r="A322" s="103"/>
      <c r="C322" s="108"/>
      <c r="D322" s="103"/>
      <c r="E322" s="103"/>
      <c r="F322" s="103"/>
      <c r="G322" s="103"/>
      <c r="H322" s="103"/>
      <c r="I322" s="103"/>
    </row>
    <row r="323" spans="1:9" s="100" customFormat="1" ht="15">
      <c r="A323" s="103"/>
      <c r="C323" s="108"/>
      <c r="D323" s="103"/>
      <c r="E323" s="103"/>
      <c r="F323" s="103"/>
      <c r="G323" s="103"/>
      <c r="H323" s="103"/>
      <c r="I323" s="103"/>
    </row>
    <row r="324" spans="1:9" s="100" customFormat="1" ht="15">
      <c r="A324" s="103"/>
      <c r="C324" s="108"/>
      <c r="D324" s="103"/>
      <c r="E324" s="103"/>
      <c r="F324" s="103"/>
      <c r="G324" s="103"/>
      <c r="H324" s="103"/>
      <c r="I324" s="103"/>
    </row>
    <row r="325" spans="1:9" s="100" customFormat="1" ht="15">
      <c r="A325" s="103"/>
      <c r="C325" s="108"/>
      <c r="D325" s="103"/>
      <c r="E325" s="103"/>
      <c r="F325" s="103"/>
      <c r="G325" s="103"/>
      <c r="H325" s="103"/>
      <c r="I325" s="103"/>
    </row>
    <row r="326" spans="1:9" s="100" customFormat="1" ht="15">
      <c r="A326" s="103"/>
      <c r="C326" s="108"/>
      <c r="D326" s="103"/>
      <c r="E326" s="103"/>
      <c r="F326" s="103"/>
      <c r="G326" s="103"/>
      <c r="H326" s="103"/>
      <c r="I326" s="103"/>
    </row>
    <row r="327" spans="1:9" s="100" customFormat="1" ht="15">
      <c r="A327" s="103"/>
      <c r="C327" s="108"/>
      <c r="D327" s="103"/>
      <c r="E327" s="103"/>
      <c r="F327" s="103"/>
      <c r="G327" s="103"/>
      <c r="H327" s="103"/>
      <c r="I327" s="103"/>
    </row>
    <row r="328" spans="1:9" s="100" customFormat="1" ht="15">
      <c r="A328" s="103"/>
      <c r="C328" s="108"/>
      <c r="D328" s="103"/>
      <c r="E328" s="103"/>
      <c r="F328" s="103"/>
      <c r="G328" s="103"/>
      <c r="H328" s="103"/>
      <c r="I328" s="103"/>
    </row>
    <row r="329" spans="1:9" s="100" customFormat="1" ht="15">
      <c r="A329" s="103"/>
      <c r="C329" s="108"/>
      <c r="D329" s="103"/>
      <c r="E329" s="103"/>
      <c r="F329" s="103"/>
      <c r="G329" s="103"/>
      <c r="H329" s="103"/>
      <c r="I329" s="103"/>
    </row>
    <row r="330" spans="1:9" s="100" customFormat="1" ht="15">
      <c r="A330" s="103"/>
      <c r="C330" s="108"/>
      <c r="D330" s="103"/>
      <c r="E330" s="103"/>
      <c r="F330" s="103"/>
      <c r="G330" s="103"/>
      <c r="H330" s="103"/>
      <c r="I330" s="103"/>
    </row>
    <row r="331" spans="1:9" s="100" customFormat="1" ht="15">
      <c r="A331" s="103"/>
      <c r="C331" s="108"/>
      <c r="D331" s="103"/>
      <c r="E331" s="103"/>
      <c r="F331" s="103"/>
      <c r="G331" s="103"/>
      <c r="H331" s="103"/>
      <c r="I331" s="103"/>
    </row>
    <row r="332" spans="1:9" s="100" customFormat="1" ht="15">
      <c r="A332" s="103"/>
      <c r="C332" s="108"/>
      <c r="D332" s="103"/>
      <c r="E332" s="103"/>
      <c r="F332" s="103"/>
      <c r="G332" s="103"/>
      <c r="H332" s="103"/>
      <c r="I332" s="103"/>
    </row>
    <row r="333" spans="1:9" s="100" customFormat="1" ht="15">
      <c r="A333" s="103"/>
      <c r="C333" s="108"/>
      <c r="D333" s="103"/>
      <c r="E333" s="103"/>
      <c r="F333" s="103"/>
      <c r="G333" s="103"/>
      <c r="H333" s="103"/>
      <c r="I333" s="103"/>
    </row>
    <row r="334" spans="1:9" s="100" customFormat="1" ht="15">
      <c r="A334" s="103"/>
      <c r="C334" s="108"/>
      <c r="D334" s="103"/>
      <c r="E334" s="103"/>
      <c r="F334" s="103"/>
      <c r="G334" s="103"/>
      <c r="H334" s="103"/>
      <c r="I334" s="103"/>
    </row>
    <row r="335" spans="1:9" s="100" customFormat="1" ht="15">
      <c r="A335" s="103"/>
      <c r="C335" s="108"/>
      <c r="D335" s="103"/>
      <c r="E335" s="103"/>
      <c r="F335" s="103"/>
      <c r="G335" s="103"/>
      <c r="H335" s="103"/>
      <c r="I335" s="103"/>
    </row>
    <row r="336" spans="1:9" s="100" customFormat="1" ht="15">
      <c r="A336" s="103"/>
      <c r="C336" s="108"/>
      <c r="D336" s="103"/>
      <c r="E336" s="103"/>
      <c r="F336" s="103"/>
      <c r="G336" s="103"/>
      <c r="H336" s="103"/>
      <c r="I336" s="103"/>
    </row>
    <row r="337" spans="1:9" s="100" customFormat="1" ht="15">
      <c r="A337" s="103"/>
      <c r="C337" s="108"/>
      <c r="D337" s="103"/>
      <c r="E337" s="103"/>
      <c r="F337" s="103"/>
      <c r="G337" s="103"/>
      <c r="H337" s="103"/>
      <c r="I337" s="103"/>
    </row>
    <row r="338" spans="1:9" s="100" customFormat="1" ht="15">
      <c r="A338" s="103"/>
      <c r="C338" s="108"/>
      <c r="D338" s="103"/>
      <c r="E338" s="103"/>
      <c r="F338" s="103"/>
      <c r="G338" s="103"/>
      <c r="H338" s="103"/>
      <c r="I338" s="103"/>
    </row>
    <row r="339" spans="1:9" s="100" customFormat="1" ht="15">
      <c r="A339" s="103"/>
      <c r="C339" s="108"/>
      <c r="D339" s="103"/>
      <c r="E339" s="103"/>
      <c r="F339" s="103"/>
      <c r="G339" s="103"/>
      <c r="H339" s="103"/>
      <c r="I339" s="103"/>
    </row>
    <row r="340" spans="1:9" s="100" customFormat="1" ht="15">
      <c r="A340" s="103"/>
      <c r="C340" s="108"/>
      <c r="D340" s="103"/>
      <c r="E340" s="103"/>
      <c r="F340" s="103"/>
      <c r="G340" s="103"/>
      <c r="H340" s="103"/>
      <c r="I340" s="103"/>
    </row>
    <row r="341" spans="1:9" s="100" customFormat="1" ht="15">
      <c r="A341" s="103"/>
      <c r="C341" s="108"/>
      <c r="D341" s="103"/>
      <c r="E341" s="103"/>
      <c r="F341" s="103"/>
      <c r="G341" s="103"/>
      <c r="H341" s="103"/>
      <c r="I341" s="103"/>
    </row>
    <row r="342" spans="1:9" s="100" customFormat="1" ht="15">
      <c r="A342" s="103"/>
      <c r="C342" s="108"/>
      <c r="D342" s="103"/>
      <c r="E342" s="103"/>
      <c r="F342" s="103"/>
      <c r="G342" s="103"/>
      <c r="H342" s="103"/>
      <c r="I342" s="103"/>
    </row>
    <row r="343" spans="1:9" s="100" customFormat="1" ht="15">
      <c r="A343" s="103"/>
      <c r="C343" s="108"/>
      <c r="D343" s="103"/>
      <c r="E343" s="103"/>
      <c r="F343" s="103"/>
      <c r="G343" s="103"/>
      <c r="H343" s="103"/>
      <c r="I343" s="103"/>
    </row>
    <row r="344" spans="1:9" s="100" customFormat="1" ht="15">
      <c r="A344" s="103"/>
      <c r="C344" s="108"/>
      <c r="D344" s="103"/>
      <c r="E344" s="103"/>
      <c r="F344" s="103"/>
      <c r="G344" s="103"/>
      <c r="H344" s="103"/>
      <c r="I344" s="103"/>
    </row>
    <row r="345" spans="1:9" s="100" customFormat="1" ht="15">
      <c r="A345" s="103"/>
      <c r="C345" s="108"/>
      <c r="D345" s="103"/>
      <c r="E345" s="103"/>
      <c r="F345" s="103"/>
      <c r="G345" s="103"/>
      <c r="H345" s="103"/>
      <c r="I345" s="103"/>
    </row>
    <row r="346" spans="1:9" s="100" customFormat="1" ht="15">
      <c r="A346" s="103"/>
      <c r="C346" s="108"/>
      <c r="D346" s="103"/>
      <c r="E346" s="103"/>
      <c r="F346" s="103"/>
      <c r="G346" s="103"/>
      <c r="H346" s="103"/>
      <c r="I346" s="103"/>
    </row>
    <row r="347" spans="1:9" s="100" customFormat="1" ht="15">
      <c r="A347" s="103"/>
      <c r="C347" s="108"/>
      <c r="D347" s="103"/>
      <c r="E347" s="103"/>
      <c r="F347" s="103"/>
      <c r="G347" s="103"/>
      <c r="H347" s="103"/>
      <c r="I347" s="103"/>
    </row>
    <row r="348" spans="1:9" s="100" customFormat="1" ht="15">
      <c r="A348" s="103"/>
      <c r="C348" s="108"/>
      <c r="D348" s="103"/>
      <c r="E348" s="103"/>
      <c r="F348" s="103"/>
      <c r="G348" s="103"/>
      <c r="H348" s="103"/>
      <c r="I348" s="103"/>
    </row>
    <row r="349" spans="1:9" s="100" customFormat="1" ht="15">
      <c r="A349" s="103"/>
      <c r="C349" s="108"/>
      <c r="D349" s="103"/>
      <c r="E349" s="103"/>
      <c r="F349" s="103"/>
      <c r="G349" s="103"/>
      <c r="H349" s="103"/>
      <c r="I349" s="103"/>
    </row>
    <row r="350" spans="1:9" s="100" customFormat="1" ht="15">
      <c r="A350" s="103"/>
      <c r="C350" s="108"/>
      <c r="D350" s="103"/>
      <c r="E350" s="103"/>
      <c r="F350" s="103"/>
      <c r="G350" s="103"/>
      <c r="H350" s="103"/>
      <c r="I350" s="103"/>
    </row>
    <row r="351" spans="1:9" s="100" customFormat="1" ht="15">
      <c r="A351" s="103"/>
      <c r="C351" s="108"/>
      <c r="D351" s="103"/>
      <c r="E351" s="103"/>
      <c r="F351" s="103"/>
      <c r="G351" s="103"/>
      <c r="H351" s="103"/>
      <c r="I351" s="103"/>
    </row>
    <row r="352" spans="1:9" s="100" customFormat="1" ht="15">
      <c r="A352" s="103"/>
      <c r="C352" s="108"/>
      <c r="D352" s="103"/>
      <c r="E352" s="103"/>
      <c r="F352" s="103"/>
      <c r="G352" s="103"/>
      <c r="H352" s="103"/>
      <c r="I352" s="103"/>
    </row>
    <row r="353" spans="1:9" s="100" customFormat="1" ht="15">
      <c r="A353" s="103"/>
      <c r="C353" s="108"/>
      <c r="D353" s="103"/>
      <c r="E353" s="103"/>
      <c r="F353" s="103"/>
      <c r="G353" s="103"/>
      <c r="H353" s="103"/>
      <c r="I353" s="103"/>
    </row>
    <row r="354" spans="1:9" s="100" customFormat="1" ht="15">
      <c r="A354" s="103"/>
      <c r="C354" s="108"/>
      <c r="D354" s="103"/>
      <c r="E354" s="103"/>
      <c r="F354" s="103"/>
      <c r="G354" s="103"/>
      <c r="H354" s="103"/>
      <c r="I354" s="103"/>
    </row>
    <row r="355" spans="1:9" s="100" customFormat="1" ht="15">
      <c r="A355" s="103"/>
      <c r="C355" s="108"/>
      <c r="D355" s="103"/>
      <c r="E355" s="103"/>
      <c r="F355" s="103"/>
      <c r="G355" s="103"/>
      <c r="H355" s="103"/>
      <c r="I355" s="103"/>
    </row>
    <row r="356" spans="1:9" s="100" customFormat="1" ht="15">
      <c r="A356" s="103"/>
      <c r="C356" s="108"/>
      <c r="D356" s="103"/>
      <c r="E356" s="103"/>
      <c r="F356" s="103"/>
      <c r="G356" s="103"/>
      <c r="H356" s="103"/>
      <c r="I356" s="103"/>
    </row>
    <row r="357" spans="1:9" s="100" customFormat="1" ht="15">
      <c r="A357" s="103"/>
      <c r="C357" s="108"/>
      <c r="D357" s="103"/>
      <c r="E357" s="103"/>
      <c r="F357" s="103"/>
      <c r="G357" s="103"/>
      <c r="H357" s="103"/>
      <c r="I357" s="103"/>
    </row>
    <row r="358" spans="1:9" s="100" customFormat="1" ht="15">
      <c r="A358" s="103"/>
      <c r="C358" s="108"/>
      <c r="D358" s="103"/>
      <c r="E358" s="103"/>
      <c r="F358" s="103"/>
      <c r="G358" s="103"/>
      <c r="H358" s="103"/>
      <c r="I358" s="103"/>
    </row>
    <row r="359" spans="1:9" s="100" customFormat="1" ht="15">
      <c r="A359" s="103"/>
      <c r="C359" s="108"/>
      <c r="D359" s="103"/>
      <c r="E359" s="103"/>
      <c r="F359" s="103"/>
      <c r="G359" s="103"/>
      <c r="H359" s="103"/>
      <c r="I359" s="103"/>
    </row>
    <row r="360" spans="1:9" s="100" customFormat="1" ht="15">
      <c r="A360" s="103"/>
      <c r="C360" s="108"/>
      <c r="D360" s="103"/>
      <c r="E360" s="103"/>
      <c r="F360" s="103"/>
      <c r="G360" s="103"/>
      <c r="H360" s="103"/>
      <c r="I360" s="103"/>
    </row>
    <row r="361" spans="1:9" s="100" customFormat="1" ht="15">
      <c r="A361" s="103"/>
      <c r="C361" s="108"/>
      <c r="D361" s="103"/>
      <c r="E361" s="103"/>
      <c r="F361" s="103"/>
      <c r="G361" s="103"/>
      <c r="H361" s="103"/>
      <c r="I361" s="103"/>
    </row>
    <row r="362" spans="1:9" s="100" customFormat="1" ht="15">
      <c r="A362" s="103"/>
      <c r="C362" s="108"/>
      <c r="D362" s="103"/>
      <c r="E362" s="103"/>
      <c r="F362" s="103"/>
      <c r="G362" s="103"/>
      <c r="H362" s="103"/>
      <c r="I362" s="103"/>
    </row>
    <row r="363" spans="1:9" s="100" customFormat="1" ht="15">
      <c r="A363" s="103"/>
      <c r="C363" s="108"/>
      <c r="D363" s="103"/>
      <c r="E363" s="103"/>
      <c r="F363" s="103"/>
      <c r="G363" s="103"/>
      <c r="H363" s="103"/>
      <c r="I363" s="103"/>
    </row>
    <row r="364" spans="1:9" s="100" customFormat="1" ht="15">
      <c r="A364" s="103"/>
      <c r="C364" s="108"/>
      <c r="D364" s="103"/>
      <c r="E364" s="103"/>
      <c r="F364" s="103"/>
      <c r="G364" s="103"/>
      <c r="H364" s="103"/>
      <c r="I364" s="103"/>
    </row>
    <row r="365" spans="1:9" s="100" customFormat="1" ht="15">
      <c r="A365" s="103"/>
      <c r="C365" s="108"/>
      <c r="D365" s="103"/>
      <c r="E365" s="103"/>
      <c r="F365" s="103"/>
      <c r="G365" s="103"/>
      <c r="H365" s="103"/>
      <c r="I365" s="103"/>
    </row>
    <row r="366" spans="1:9" s="100" customFormat="1" ht="15">
      <c r="A366" s="103"/>
      <c r="C366" s="108"/>
      <c r="D366" s="103"/>
      <c r="E366" s="103"/>
      <c r="F366" s="103"/>
      <c r="G366" s="103"/>
      <c r="H366" s="103"/>
      <c r="I366" s="103"/>
    </row>
    <row r="367" spans="1:9" s="100" customFormat="1" ht="15">
      <c r="A367" s="103"/>
      <c r="C367" s="108"/>
      <c r="D367" s="103"/>
      <c r="E367" s="103"/>
      <c r="F367" s="103"/>
      <c r="G367" s="103"/>
      <c r="H367" s="103"/>
      <c r="I367" s="103"/>
    </row>
    <row r="368" spans="1:9" s="100" customFormat="1" ht="15">
      <c r="A368" s="103"/>
      <c r="C368" s="108"/>
      <c r="D368" s="103"/>
      <c r="E368" s="103"/>
      <c r="F368" s="103"/>
      <c r="G368" s="103"/>
      <c r="H368" s="103"/>
      <c r="I368" s="103"/>
    </row>
    <row r="369" spans="1:9" s="100" customFormat="1" ht="15">
      <c r="A369" s="103"/>
      <c r="C369" s="108"/>
      <c r="D369" s="103"/>
      <c r="E369" s="103"/>
      <c r="F369" s="103"/>
      <c r="G369" s="103"/>
      <c r="H369" s="103"/>
      <c r="I369" s="103"/>
    </row>
    <row r="370" spans="1:9" s="100" customFormat="1" ht="15">
      <c r="A370" s="103"/>
      <c r="C370" s="108"/>
      <c r="D370" s="103"/>
      <c r="E370" s="103"/>
      <c r="F370" s="103"/>
      <c r="G370" s="103"/>
      <c r="H370" s="103"/>
      <c r="I370" s="103"/>
    </row>
    <row r="371" spans="1:9" s="100" customFormat="1" ht="15">
      <c r="A371" s="103"/>
      <c r="C371" s="108"/>
      <c r="D371" s="103"/>
      <c r="E371" s="103"/>
      <c r="F371" s="103"/>
      <c r="G371" s="103"/>
      <c r="H371" s="103"/>
      <c r="I371" s="103"/>
    </row>
    <row r="372" spans="1:9" s="100" customFormat="1" ht="15">
      <c r="A372" s="103"/>
      <c r="C372" s="108"/>
      <c r="D372" s="103"/>
      <c r="E372" s="103"/>
      <c r="F372" s="103"/>
      <c r="G372" s="103"/>
      <c r="H372" s="103"/>
      <c r="I372" s="103"/>
    </row>
    <row r="373" spans="1:9" s="100" customFormat="1" ht="15">
      <c r="A373" s="103"/>
      <c r="C373" s="108"/>
      <c r="D373" s="103"/>
      <c r="E373" s="103"/>
      <c r="F373" s="103"/>
      <c r="G373" s="103"/>
      <c r="H373" s="103"/>
      <c r="I373" s="103"/>
    </row>
    <row r="374" spans="1:9" s="100" customFormat="1" ht="15">
      <c r="A374" s="103"/>
      <c r="C374" s="108"/>
      <c r="D374" s="103"/>
      <c r="E374" s="103"/>
      <c r="F374" s="103"/>
      <c r="G374" s="103"/>
      <c r="H374" s="103"/>
      <c r="I374" s="103"/>
    </row>
    <row r="375" spans="1:9" s="100" customFormat="1" ht="15">
      <c r="A375" s="103"/>
      <c r="C375" s="108"/>
      <c r="D375" s="103"/>
      <c r="E375" s="103"/>
      <c r="F375" s="103"/>
      <c r="G375" s="103"/>
      <c r="H375" s="103"/>
      <c r="I375" s="103"/>
    </row>
    <row r="376" spans="1:9" s="100" customFormat="1" ht="15">
      <c r="A376" s="103"/>
      <c r="C376" s="108"/>
      <c r="D376" s="103"/>
      <c r="E376" s="103"/>
      <c r="F376" s="103"/>
      <c r="G376" s="103"/>
      <c r="H376" s="103"/>
      <c r="I376" s="103"/>
    </row>
    <row r="377" spans="1:9" s="100" customFormat="1" ht="15">
      <c r="A377" s="103"/>
      <c r="C377" s="108"/>
      <c r="D377" s="103"/>
      <c r="E377" s="103"/>
      <c r="F377" s="103"/>
      <c r="G377" s="103"/>
      <c r="H377" s="103"/>
      <c r="I377" s="103"/>
    </row>
    <row r="378" spans="1:9" s="100" customFormat="1" ht="15">
      <c r="A378" s="103"/>
      <c r="C378" s="108"/>
      <c r="D378" s="103"/>
      <c r="E378" s="103"/>
      <c r="F378" s="103"/>
      <c r="G378" s="103"/>
      <c r="H378" s="103"/>
      <c r="I378" s="103"/>
    </row>
    <row r="379" spans="1:9" s="100" customFormat="1" ht="15">
      <c r="A379" s="103"/>
      <c r="C379" s="108"/>
      <c r="D379" s="103"/>
      <c r="E379" s="103"/>
      <c r="F379" s="103"/>
      <c r="G379" s="103"/>
      <c r="H379" s="103"/>
      <c r="I379" s="103"/>
    </row>
    <row r="380" spans="1:9" s="100" customFormat="1" ht="15">
      <c r="A380" s="103"/>
      <c r="C380" s="108"/>
      <c r="D380" s="103"/>
      <c r="E380" s="103"/>
      <c r="F380" s="103"/>
      <c r="G380" s="103"/>
      <c r="H380" s="103"/>
      <c r="I380" s="103"/>
    </row>
    <row r="381" spans="1:9" s="100" customFormat="1" ht="15">
      <c r="A381" s="103"/>
      <c r="C381" s="108"/>
      <c r="D381" s="103"/>
      <c r="E381" s="103"/>
      <c r="F381" s="103"/>
      <c r="G381" s="103"/>
      <c r="H381" s="103"/>
      <c r="I381" s="103"/>
    </row>
    <row r="382" spans="1:9" s="100" customFormat="1" ht="15">
      <c r="A382" s="103"/>
      <c r="C382" s="108"/>
      <c r="D382" s="103"/>
      <c r="E382" s="103"/>
      <c r="F382" s="103"/>
      <c r="G382" s="103"/>
      <c r="H382" s="103"/>
      <c r="I382" s="103"/>
    </row>
    <row r="383" spans="1:9" s="100" customFormat="1" ht="15">
      <c r="A383" s="103"/>
      <c r="C383" s="108"/>
      <c r="D383" s="103"/>
      <c r="E383" s="103"/>
      <c r="F383" s="103"/>
      <c r="G383" s="103"/>
      <c r="H383" s="103"/>
      <c r="I383" s="103"/>
    </row>
    <row r="384" spans="1:9" s="100" customFormat="1" ht="15">
      <c r="A384" s="103"/>
      <c r="C384" s="108"/>
      <c r="D384" s="103"/>
      <c r="E384" s="103"/>
      <c r="F384" s="103"/>
      <c r="G384" s="103"/>
      <c r="H384" s="103"/>
      <c r="I384" s="103"/>
    </row>
    <row r="385" spans="1:9" s="100" customFormat="1" ht="15">
      <c r="A385" s="103"/>
      <c r="C385" s="108"/>
      <c r="D385" s="103"/>
      <c r="E385" s="103"/>
      <c r="F385" s="103"/>
      <c r="G385" s="103"/>
      <c r="H385" s="103"/>
      <c r="I385" s="103"/>
    </row>
    <row r="386" spans="1:9" s="100" customFormat="1" ht="15">
      <c r="A386" s="103"/>
      <c r="C386" s="108"/>
      <c r="D386" s="103"/>
      <c r="E386" s="103"/>
      <c r="F386" s="103"/>
      <c r="G386" s="103"/>
      <c r="H386" s="103"/>
      <c r="I386" s="103"/>
    </row>
    <row r="387" spans="1:9" s="100" customFormat="1" ht="15">
      <c r="A387" s="103"/>
      <c r="C387" s="108"/>
      <c r="D387" s="103"/>
      <c r="E387" s="103"/>
      <c r="F387" s="103"/>
      <c r="G387" s="103"/>
      <c r="H387" s="103"/>
      <c r="I387" s="103"/>
    </row>
    <row r="388" spans="1:9" s="100" customFormat="1" ht="15">
      <c r="A388" s="103"/>
      <c r="C388" s="108"/>
      <c r="D388" s="103"/>
      <c r="E388" s="103"/>
      <c r="F388" s="103"/>
      <c r="G388" s="103"/>
      <c r="H388" s="103"/>
      <c r="I388" s="103"/>
    </row>
    <row r="389" spans="1:9" s="100" customFormat="1" ht="15">
      <c r="A389" s="103"/>
      <c r="C389" s="108"/>
      <c r="D389" s="103"/>
      <c r="E389" s="103"/>
      <c r="F389" s="103"/>
      <c r="G389" s="103"/>
      <c r="H389" s="103"/>
      <c r="I389" s="103"/>
    </row>
    <row r="390" spans="1:9" s="100" customFormat="1" ht="15">
      <c r="A390" s="103"/>
      <c r="C390" s="108"/>
      <c r="D390" s="103"/>
      <c r="E390" s="103"/>
      <c r="F390" s="103"/>
      <c r="G390" s="103"/>
      <c r="H390" s="103"/>
      <c r="I390" s="103"/>
    </row>
    <row r="391" spans="1:9" s="100" customFormat="1" ht="15">
      <c r="A391" s="103"/>
      <c r="C391" s="108"/>
      <c r="D391" s="103"/>
      <c r="E391" s="103"/>
      <c r="F391" s="103"/>
      <c r="G391" s="103"/>
      <c r="H391" s="103"/>
      <c r="I391" s="103"/>
    </row>
    <row r="392" spans="1:9" s="100" customFormat="1" ht="15">
      <c r="A392" s="103"/>
      <c r="C392" s="108"/>
      <c r="D392" s="103"/>
      <c r="E392" s="103"/>
      <c r="F392" s="103"/>
      <c r="G392" s="103"/>
      <c r="H392" s="103"/>
      <c r="I392" s="103"/>
    </row>
    <row r="393" spans="1:9" s="100" customFormat="1" ht="15">
      <c r="A393" s="103"/>
      <c r="C393" s="108"/>
      <c r="D393" s="103"/>
      <c r="E393" s="103"/>
      <c r="F393" s="103"/>
      <c r="G393" s="103"/>
      <c r="H393" s="103"/>
      <c r="I393" s="103"/>
    </row>
    <row r="394" spans="1:9" s="100" customFormat="1" ht="15">
      <c r="A394" s="103"/>
      <c r="C394" s="108"/>
      <c r="D394" s="103"/>
      <c r="E394" s="103"/>
      <c r="F394" s="103"/>
      <c r="G394" s="103"/>
      <c r="H394" s="103"/>
      <c r="I394" s="103"/>
    </row>
    <row r="395" spans="1:9" s="100" customFormat="1" ht="15">
      <c r="A395" s="103"/>
      <c r="C395" s="108"/>
      <c r="D395" s="103"/>
      <c r="E395" s="103"/>
      <c r="F395" s="103"/>
      <c r="G395" s="103"/>
      <c r="H395" s="103"/>
      <c r="I395" s="103"/>
    </row>
    <row r="396" spans="1:9" s="100" customFormat="1" ht="15">
      <c r="A396" s="103"/>
      <c r="C396" s="108"/>
      <c r="D396" s="103"/>
      <c r="E396" s="103"/>
      <c r="F396" s="103"/>
      <c r="G396" s="103"/>
      <c r="H396" s="103"/>
      <c r="I396" s="103"/>
    </row>
    <row r="397" spans="1:9" s="100" customFormat="1" ht="15">
      <c r="A397" s="103"/>
      <c r="C397" s="108"/>
      <c r="D397" s="103"/>
      <c r="E397" s="103"/>
      <c r="F397" s="103"/>
      <c r="G397" s="103"/>
      <c r="H397" s="103"/>
      <c r="I397" s="103"/>
    </row>
    <row r="398" spans="1:9" s="100" customFormat="1" ht="15">
      <c r="A398" s="103"/>
      <c r="C398" s="108"/>
      <c r="D398" s="103"/>
      <c r="E398" s="103"/>
      <c r="F398" s="103"/>
      <c r="G398" s="103"/>
      <c r="H398" s="103"/>
      <c r="I398" s="103"/>
    </row>
    <row r="399" spans="1:9" s="100" customFormat="1" ht="15">
      <c r="A399" s="103"/>
      <c r="C399" s="108"/>
      <c r="D399" s="103"/>
      <c r="E399" s="103"/>
      <c r="F399" s="103"/>
      <c r="G399" s="103"/>
      <c r="H399" s="103"/>
      <c r="I399" s="103"/>
    </row>
    <row r="400" spans="1:9" s="100" customFormat="1" ht="15">
      <c r="A400" s="103"/>
      <c r="C400" s="108"/>
      <c r="D400" s="103"/>
      <c r="E400" s="103"/>
      <c r="F400" s="103"/>
      <c r="G400" s="103"/>
      <c r="H400" s="103"/>
      <c r="I400" s="103"/>
    </row>
    <row r="401" spans="1:9" s="100" customFormat="1" ht="15">
      <c r="A401" s="103"/>
      <c r="C401" s="108"/>
      <c r="D401" s="103"/>
      <c r="E401" s="103"/>
      <c r="F401" s="103"/>
      <c r="G401" s="103"/>
      <c r="H401" s="103"/>
      <c r="I401" s="103"/>
    </row>
    <row r="402" spans="1:9" s="100" customFormat="1" ht="15">
      <c r="A402" s="103"/>
      <c r="C402" s="108"/>
      <c r="D402" s="103"/>
      <c r="E402" s="103"/>
      <c r="F402" s="103"/>
      <c r="G402" s="103"/>
      <c r="H402" s="103"/>
      <c r="I402" s="103"/>
    </row>
    <row r="403" spans="1:9" s="100" customFormat="1" ht="15">
      <c r="A403" s="103"/>
      <c r="C403" s="108"/>
      <c r="D403" s="103"/>
      <c r="E403" s="103"/>
      <c r="F403" s="103"/>
      <c r="G403" s="103"/>
      <c r="H403" s="103"/>
      <c r="I403" s="103"/>
    </row>
    <row r="404" spans="1:9" s="100" customFormat="1" ht="15">
      <c r="A404" s="103"/>
      <c r="C404" s="108"/>
      <c r="D404" s="103"/>
      <c r="E404" s="103"/>
      <c r="F404" s="103"/>
      <c r="G404" s="103"/>
      <c r="H404" s="103"/>
      <c r="I404" s="103"/>
    </row>
    <row r="405" spans="1:9" s="100" customFormat="1" ht="15">
      <c r="A405" s="103"/>
      <c r="C405" s="108"/>
      <c r="D405" s="103"/>
      <c r="E405" s="103"/>
      <c r="F405" s="103"/>
      <c r="G405" s="103"/>
      <c r="H405" s="103"/>
      <c r="I405" s="103"/>
    </row>
    <row r="406" spans="1:9" s="100" customFormat="1" ht="15">
      <c r="A406" s="103"/>
      <c r="C406" s="108"/>
      <c r="D406" s="103"/>
      <c r="E406" s="103"/>
      <c r="F406" s="103"/>
      <c r="G406" s="103"/>
      <c r="H406" s="103"/>
      <c r="I406" s="103"/>
    </row>
    <row r="407" spans="1:9" s="100" customFormat="1" ht="15">
      <c r="A407" s="103"/>
      <c r="C407" s="108"/>
      <c r="D407" s="103"/>
      <c r="E407" s="103"/>
      <c r="F407" s="103"/>
      <c r="G407" s="103"/>
      <c r="H407" s="103"/>
      <c r="I407" s="103"/>
    </row>
    <row r="408" spans="1:9" s="100" customFormat="1" ht="15">
      <c r="A408" s="103"/>
      <c r="C408" s="108"/>
      <c r="D408" s="103"/>
      <c r="E408" s="103"/>
      <c r="F408" s="103"/>
      <c r="G408" s="103"/>
      <c r="H408" s="103"/>
      <c r="I408" s="103"/>
    </row>
    <row r="409" spans="1:9" s="100" customFormat="1" ht="15">
      <c r="A409" s="103"/>
      <c r="C409" s="108"/>
      <c r="D409" s="103"/>
      <c r="E409" s="103"/>
      <c r="F409" s="103"/>
      <c r="G409" s="103"/>
      <c r="H409" s="103"/>
      <c r="I409" s="103"/>
    </row>
    <row r="410" spans="1:9" s="100" customFormat="1" ht="15">
      <c r="A410" s="103"/>
      <c r="C410" s="108"/>
      <c r="D410" s="103"/>
      <c r="E410" s="103"/>
      <c r="F410" s="103"/>
      <c r="G410" s="103"/>
      <c r="H410" s="103"/>
      <c r="I410" s="103"/>
    </row>
    <row r="411" spans="1:9" s="100" customFormat="1" ht="15">
      <c r="A411" s="103"/>
      <c r="C411" s="108"/>
      <c r="D411" s="103"/>
      <c r="E411" s="103"/>
      <c r="F411" s="103"/>
      <c r="G411" s="103"/>
      <c r="H411" s="103"/>
      <c r="I411" s="103"/>
    </row>
    <row r="412" spans="1:9" s="100" customFormat="1" ht="15">
      <c r="A412" s="103"/>
      <c r="C412" s="108"/>
      <c r="D412" s="103"/>
      <c r="E412" s="103"/>
      <c r="F412" s="103"/>
      <c r="G412" s="103"/>
      <c r="H412" s="103"/>
      <c r="I412" s="103"/>
    </row>
    <row r="413" spans="1:9" s="100" customFormat="1" ht="15">
      <c r="A413" s="103"/>
      <c r="C413" s="108"/>
      <c r="D413" s="103"/>
      <c r="E413" s="103"/>
      <c r="F413" s="103"/>
      <c r="G413" s="103"/>
      <c r="H413" s="103"/>
      <c r="I413" s="103"/>
    </row>
    <row r="414" spans="1:9" s="100" customFormat="1" ht="15">
      <c r="A414" s="103"/>
      <c r="C414" s="108"/>
      <c r="D414" s="103"/>
      <c r="E414" s="103"/>
      <c r="F414" s="103"/>
      <c r="G414" s="103"/>
      <c r="H414" s="103"/>
      <c r="I414" s="103"/>
    </row>
    <row r="415" spans="1:9" s="100" customFormat="1" ht="15">
      <c r="A415" s="103"/>
      <c r="C415" s="108"/>
      <c r="D415" s="103"/>
      <c r="E415" s="103"/>
      <c r="F415" s="103"/>
      <c r="G415" s="103"/>
      <c r="H415" s="103"/>
      <c r="I415" s="103"/>
    </row>
    <row r="416" spans="1:9" s="100" customFormat="1" ht="15">
      <c r="A416" s="103"/>
      <c r="C416" s="108"/>
      <c r="D416" s="103"/>
      <c r="E416" s="103"/>
      <c r="F416" s="103"/>
      <c r="G416" s="103"/>
      <c r="H416" s="103"/>
      <c r="I416" s="103"/>
    </row>
    <row r="417" spans="1:9" s="100" customFormat="1" ht="15">
      <c r="A417" s="103"/>
      <c r="C417" s="108"/>
      <c r="D417" s="103"/>
      <c r="E417" s="103"/>
      <c r="F417" s="103"/>
      <c r="G417" s="103"/>
      <c r="H417" s="103"/>
      <c r="I417" s="103"/>
    </row>
    <row r="418" spans="1:9" s="100" customFormat="1" ht="15">
      <c r="A418" s="103"/>
      <c r="C418" s="108"/>
      <c r="D418" s="103"/>
      <c r="E418" s="103"/>
      <c r="F418" s="103"/>
      <c r="G418" s="103"/>
      <c r="H418" s="103"/>
      <c r="I418" s="103"/>
    </row>
    <row r="419" spans="1:9" s="100" customFormat="1" ht="15">
      <c r="A419" s="103"/>
      <c r="C419" s="108"/>
      <c r="D419" s="103"/>
      <c r="E419" s="103"/>
      <c r="F419" s="103"/>
      <c r="G419" s="103"/>
      <c r="H419" s="103"/>
      <c r="I419" s="103"/>
    </row>
    <row r="420" spans="1:9" s="100" customFormat="1" ht="15">
      <c r="A420" s="103"/>
      <c r="C420" s="108"/>
      <c r="D420" s="103"/>
      <c r="E420" s="103"/>
      <c r="F420" s="103"/>
      <c r="G420" s="103"/>
      <c r="H420" s="103"/>
      <c r="I420" s="103"/>
    </row>
    <row r="421" spans="1:9" s="100" customFormat="1" ht="15">
      <c r="A421" s="103"/>
      <c r="C421" s="108"/>
      <c r="D421" s="103"/>
      <c r="E421" s="103"/>
      <c r="F421" s="103"/>
      <c r="G421" s="103"/>
      <c r="H421" s="103"/>
      <c r="I421" s="103"/>
    </row>
    <row r="422" spans="1:9" s="100" customFormat="1" ht="15">
      <c r="A422" s="103"/>
      <c r="C422" s="108"/>
      <c r="D422" s="103"/>
      <c r="E422" s="103"/>
      <c r="F422" s="103"/>
      <c r="G422" s="103"/>
      <c r="H422" s="103"/>
      <c r="I422" s="103"/>
    </row>
    <row r="423" spans="1:9" s="100" customFormat="1" ht="15">
      <c r="A423" s="103"/>
      <c r="C423" s="108"/>
      <c r="D423" s="103"/>
      <c r="E423" s="103"/>
      <c r="F423" s="103"/>
      <c r="G423" s="103"/>
      <c r="H423" s="103"/>
      <c r="I423" s="103"/>
    </row>
    <row r="424" spans="1:9" s="100" customFormat="1" ht="15">
      <c r="A424" s="103"/>
      <c r="C424" s="108"/>
      <c r="D424" s="103"/>
      <c r="E424" s="103"/>
      <c r="F424" s="103"/>
      <c r="G424" s="103"/>
      <c r="H424" s="103"/>
      <c r="I424" s="103"/>
    </row>
    <row r="425" spans="1:9" s="100" customFormat="1" ht="15">
      <c r="A425" s="103"/>
      <c r="C425" s="108"/>
      <c r="D425" s="103"/>
      <c r="E425" s="103"/>
      <c r="F425" s="103"/>
      <c r="G425" s="103"/>
      <c r="H425" s="103"/>
      <c r="I425" s="103"/>
    </row>
    <row r="426" spans="1:9" s="100" customFormat="1" ht="15">
      <c r="A426" s="103"/>
      <c r="C426" s="108"/>
      <c r="D426" s="103"/>
      <c r="E426" s="103"/>
      <c r="F426" s="103"/>
      <c r="G426" s="103"/>
      <c r="H426" s="103"/>
      <c r="I426" s="103"/>
    </row>
    <row r="427" spans="1:9" s="100" customFormat="1" ht="15">
      <c r="A427" s="103"/>
      <c r="C427" s="108"/>
      <c r="D427" s="103"/>
      <c r="E427" s="103"/>
      <c r="F427" s="103"/>
      <c r="G427" s="103"/>
      <c r="H427" s="103"/>
      <c r="I427" s="103"/>
    </row>
    <row r="428" spans="1:9" s="100" customFormat="1" ht="15">
      <c r="A428" s="103"/>
      <c r="C428" s="108"/>
      <c r="D428" s="103"/>
      <c r="E428" s="103"/>
      <c r="F428" s="103"/>
      <c r="G428" s="103"/>
      <c r="H428" s="103"/>
      <c r="I428" s="103"/>
    </row>
    <row r="429" spans="1:9" s="100" customFormat="1" ht="15">
      <c r="A429" s="103"/>
      <c r="C429" s="108"/>
      <c r="D429" s="103"/>
      <c r="E429" s="103"/>
      <c r="F429" s="103"/>
      <c r="G429" s="103"/>
      <c r="H429" s="103"/>
      <c r="I429" s="103"/>
    </row>
    <row r="430" spans="1:9" s="100" customFormat="1" ht="15">
      <c r="A430" s="103"/>
      <c r="C430" s="108"/>
      <c r="D430" s="103"/>
      <c r="E430" s="103"/>
      <c r="F430" s="103"/>
      <c r="G430" s="103"/>
      <c r="H430" s="103"/>
      <c r="I430" s="103"/>
    </row>
    <row r="431" spans="1:9" s="100" customFormat="1" ht="15">
      <c r="A431" s="103"/>
      <c r="C431" s="108"/>
      <c r="D431" s="103"/>
      <c r="E431" s="103"/>
      <c r="F431" s="103"/>
      <c r="G431" s="103"/>
      <c r="H431" s="103"/>
      <c r="I431" s="103"/>
    </row>
    <row r="432" spans="1:9" s="100" customFormat="1" ht="15">
      <c r="A432" s="103"/>
      <c r="C432" s="108"/>
      <c r="D432" s="103"/>
      <c r="E432" s="103"/>
      <c r="F432" s="103"/>
      <c r="G432" s="103"/>
      <c r="H432" s="103"/>
      <c r="I432" s="103"/>
    </row>
    <row r="433" spans="1:9" s="100" customFormat="1" ht="15">
      <c r="A433" s="103"/>
      <c r="C433" s="108"/>
      <c r="D433" s="103"/>
      <c r="E433" s="103"/>
      <c r="F433" s="103"/>
      <c r="G433" s="103"/>
      <c r="H433" s="103"/>
      <c r="I433" s="103"/>
    </row>
    <row r="434" spans="1:9" s="100" customFormat="1" ht="15">
      <c r="A434" s="103"/>
      <c r="C434" s="108"/>
      <c r="D434" s="103"/>
      <c r="E434" s="103"/>
      <c r="F434" s="103"/>
      <c r="G434" s="103"/>
      <c r="H434" s="103"/>
      <c r="I434" s="103"/>
    </row>
    <row r="435" spans="1:9" s="100" customFormat="1" ht="15">
      <c r="A435" s="103"/>
      <c r="C435" s="108"/>
      <c r="D435" s="103"/>
      <c r="E435" s="103"/>
      <c r="F435" s="103"/>
      <c r="G435" s="103"/>
      <c r="H435" s="103"/>
      <c r="I435" s="103"/>
    </row>
    <row r="436" spans="1:9" s="100" customFormat="1" ht="15">
      <c r="A436" s="103"/>
      <c r="C436" s="108"/>
      <c r="D436" s="103"/>
      <c r="E436" s="103"/>
      <c r="F436" s="103"/>
      <c r="G436" s="103"/>
      <c r="H436" s="103"/>
      <c r="I436" s="103"/>
    </row>
    <row r="437" spans="1:9" s="100" customFormat="1" ht="15">
      <c r="A437" s="103"/>
      <c r="C437" s="108"/>
      <c r="D437" s="103"/>
      <c r="E437" s="103"/>
      <c r="F437" s="103"/>
      <c r="G437" s="103"/>
      <c r="H437" s="103"/>
      <c r="I437" s="103"/>
    </row>
    <row r="438" spans="1:9" s="100" customFormat="1" ht="15">
      <c r="A438" s="103"/>
      <c r="C438" s="108"/>
      <c r="D438" s="103"/>
      <c r="E438" s="103"/>
      <c r="F438" s="103"/>
      <c r="G438" s="103"/>
      <c r="H438" s="103"/>
      <c r="I438" s="103"/>
    </row>
    <row r="439" spans="1:9" s="100" customFormat="1" ht="15">
      <c r="A439" s="103"/>
      <c r="C439" s="108"/>
      <c r="D439" s="103"/>
      <c r="E439" s="103"/>
      <c r="F439" s="103"/>
      <c r="G439" s="103"/>
      <c r="H439" s="103"/>
      <c r="I439" s="103"/>
    </row>
    <row r="440" spans="1:9" s="100" customFormat="1" ht="15">
      <c r="A440" s="103"/>
      <c r="C440" s="108"/>
      <c r="D440" s="103"/>
      <c r="E440" s="103"/>
      <c r="F440" s="103"/>
      <c r="G440" s="103"/>
      <c r="H440" s="103"/>
      <c r="I440" s="103"/>
    </row>
    <row r="441" spans="1:9" s="100" customFormat="1" ht="15">
      <c r="A441" s="103"/>
      <c r="C441" s="108"/>
      <c r="D441" s="103"/>
      <c r="E441" s="103"/>
      <c r="F441" s="103"/>
      <c r="G441" s="103"/>
      <c r="H441" s="103"/>
      <c r="I441" s="103"/>
    </row>
    <row r="442" spans="1:9" s="100" customFormat="1" ht="15">
      <c r="A442" s="103"/>
      <c r="C442" s="108"/>
      <c r="D442" s="103"/>
      <c r="E442" s="103"/>
      <c r="F442" s="103"/>
      <c r="G442" s="103"/>
      <c r="H442" s="103"/>
      <c r="I442" s="103"/>
    </row>
    <row r="443" spans="1:9" s="100" customFormat="1" ht="15">
      <c r="A443" s="103"/>
      <c r="C443" s="108"/>
      <c r="D443" s="103"/>
      <c r="E443" s="103"/>
      <c r="F443" s="103"/>
      <c r="G443" s="103"/>
      <c r="H443" s="103"/>
      <c r="I443" s="103"/>
    </row>
    <row r="444" spans="1:9" s="100" customFormat="1" ht="15">
      <c r="A444" s="103"/>
      <c r="C444" s="108"/>
      <c r="D444" s="103"/>
      <c r="E444" s="103"/>
      <c r="F444" s="103"/>
      <c r="G444" s="103"/>
      <c r="H444" s="103"/>
      <c r="I444" s="103"/>
    </row>
    <row r="445" ht="15">
      <c r="A445" s="84"/>
    </row>
    <row r="446" ht="15">
      <c r="A446" s="84"/>
    </row>
    <row r="447" ht="15">
      <c r="A447" s="84"/>
    </row>
    <row r="448" ht="15">
      <c r="A448" s="84"/>
    </row>
    <row r="449" ht="15">
      <c r="A449" s="84"/>
    </row>
    <row r="450" ht="15">
      <c r="A450" s="84"/>
    </row>
    <row r="451" ht="15">
      <c r="A451" s="84"/>
    </row>
    <row r="452" ht="15">
      <c r="A452" s="84"/>
    </row>
    <row r="453" ht="15">
      <c r="A453" s="84"/>
    </row>
    <row r="454" ht="15">
      <c r="A454" s="84"/>
    </row>
    <row r="455" ht="15">
      <c r="A455" s="84"/>
    </row>
    <row r="456" ht="15">
      <c r="A456" s="84"/>
    </row>
    <row r="457" ht="15">
      <c r="A457" s="84"/>
    </row>
    <row r="458" ht="15">
      <c r="A458" s="84"/>
    </row>
    <row r="459" ht="15">
      <c r="A459" s="84"/>
    </row>
    <row r="460" ht="15">
      <c r="A460" s="84"/>
    </row>
    <row r="461" ht="15">
      <c r="A461" s="84"/>
    </row>
    <row r="462" ht="15">
      <c r="A462" s="84"/>
    </row>
    <row r="463" ht="15">
      <c r="A463" s="84"/>
    </row>
    <row r="464" ht="15">
      <c r="A464" s="84"/>
    </row>
    <row r="465" ht="15">
      <c r="A465" s="84"/>
    </row>
    <row r="466" ht="15">
      <c r="A466" s="84"/>
    </row>
    <row r="467" ht="15">
      <c r="A467" s="84"/>
    </row>
    <row r="468" ht="15">
      <c r="A468" s="84"/>
    </row>
    <row r="469" ht="15">
      <c r="A469" s="84"/>
    </row>
    <row r="470" ht="15">
      <c r="A470" s="84"/>
    </row>
    <row r="471" ht="15">
      <c r="A471" s="84"/>
    </row>
    <row r="472" ht="15">
      <c r="A472" s="84"/>
    </row>
    <row r="473" ht="15">
      <c r="A473" s="84"/>
    </row>
    <row r="474" ht="15">
      <c r="A474" s="84"/>
    </row>
    <row r="475" ht="15">
      <c r="A475" s="84"/>
    </row>
    <row r="476" ht="15">
      <c r="A476" s="84"/>
    </row>
    <row r="477" ht="15">
      <c r="A477" s="84"/>
    </row>
    <row r="478" ht="15">
      <c r="A478" s="84"/>
    </row>
    <row r="479" ht="15">
      <c r="A479" s="84"/>
    </row>
    <row r="480" ht="15">
      <c r="A480" s="84"/>
    </row>
    <row r="481" ht="15">
      <c r="A481" s="84"/>
    </row>
    <row r="482" ht="15">
      <c r="A482" s="84"/>
    </row>
    <row r="483" ht="15">
      <c r="A483" s="84"/>
    </row>
    <row r="484" ht="15">
      <c r="A484" s="84"/>
    </row>
    <row r="485" ht="15">
      <c r="A485" s="84"/>
    </row>
    <row r="486" ht="15">
      <c r="A486" s="84"/>
    </row>
    <row r="487" ht="15">
      <c r="A487" s="84"/>
    </row>
    <row r="488" ht="15">
      <c r="A488" s="84"/>
    </row>
    <row r="489" ht="15">
      <c r="A489" s="84"/>
    </row>
    <row r="490" ht="15">
      <c r="A490" s="84"/>
    </row>
    <row r="491" ht="15">
      <c r="A491" s="84"/>
    </row>
    <row r="492" ht="15">
      <c r="A492" s="84"/>
    </row>
    <row r="493" ht="15">
      <c r="A493" s="84"/>
    </row>
    <row r="494" ht="15">
      <c r="A494" s="84"/>
    </row>
    <row r="495" ht="15">
      <c r="A495" s="84"/>
    </row>
    <row r="496" ht="15">
      <c r="A496" s="84"/>
    </row>
    <row r="497" ht="15">
      <c r="A497" s="84"/>
    </row>
    <row r="498" ht="15">
      <c r="A498" s="84"/>
    </row>
    <row r="499" ht="15">
      <c r="A499" s="84"/>
    </row>
    <row r="500" ht="15">
      <c r="A500" s="84"/>
    </row>
    <row r="501" ht="15">
      <c r="A501" s="84"/>
    </row>
    <row r="502" ht="15">
      <c r="A502" s="84"/>
    </row>
    <row r="503" ht="15">
      <c r="A503" s="84"/>
    </row>
    <row r="504" ht="15">
      <c r="A504" s="84"/>
    </row>
    <row r="505" ht="15">
      <c r="A505" s="84"/>
    </row>
    <row r="506" ht="15">
      <c r="A506" s="84"/>
    </row>
    <row r="507" ht="15">
      <c r="A507" s="84"/>
    </row>
    <row r="508" ht="15">
      <c r="A508" s="84"/>
    </row>
    <row r="509" ht="15">
      <c r="A509" s="84"/>
    </row>
    <row r="510" ht="15">
      <c r="A510" s="84"/>
    </row>
    <row r="511" ht="15">
      <c r="A511" s="84"/>
    </row>
    <row r="512" ht="15">
      <c r="A512" s="84"/>
    </row>
    <row r="513" ht="15">
      <c r="A513" s="84"/>
    </row>
    <row r="514" ht="15">
      <c r="A514" s="84"/>
    </row>
    <row r="515" ht="15">
      <c r="A515" s="84"/>
    </row>
    <row r="516" ht="15">
      <c r="A516" s="84"/>
    </row>
    <row r="517" ht="15">
      <c r="A517" s="84"/>
    </row>
    <row r="518" ht="15">
      <c r="A518" s="84"/>
    </row>
    <row r="519" ht="15">
      <c r="A519" s="84"/>
    </row>
    <row r="520" ht="15">
      <c r="A520" s="84"/>
    </row>
    <row r="521" ht="15">
      <c r="A521" s="84"/>
    </row>
    <row r="522" ht="15">
      <c r="A522" s="84"/>
    </row>
    <row r="523" ht="15">
      <c r="A523" s="84"/>
    </row>
    <row r="524" ht="15">
      <c r="A524" s="84"/>
    </row>
    <row r="525" ht="15">
      <c r="A525" s="84"/>
    </row>
    <row r="526" ht="15">
      <c r="A526" s="84"/>
    </row>
    <row r="527" ht="15">
      <c r="A527" s="84"/>
    </row>
    <row r="528" ht="15">
      <c r="A528" s="84"/>
    </row>
    <row r="529" ht="15">
      <c r="A529" s="84"/>
    </row>
    <row r="530" ht="15">
      <c r="A530" s="84"/>
    </row>
    <row r="531" ht="15">
      <c r="A531" s="84"/>
    </row>
    <row r="532" ht="15">
      <c r="A532" s="84"/>
    </row>
    <row r="533" ht="15">
      <c r="A533" s="84"/>
    </row>
    <row r="534" ht="15">
      <c r="A534" s="84"/>
    </row>
    <row r="535" ht="15">
      <c r="A535" s="84"/>
    </row>
    <row r="536" ht="15">
      <c r="A536" s="84"/>
    </row>
    <row r="537" ht="15">
      <c r="A537" s="84"/>
    </row>
    <row r="538" ht="15">
      <c r="A538" s="84"/>
    </row>
    <row r="539" ht="15">
      <c r="A539" s="84"/>
    </row>
    <row r="540" ht="15">
      <c r="A540" s="84"/>
    </row>
    <row r="541" ht="15">
      <c r="A541" s="84"/>
    </row>
    <row r="542" ht="15">
      <c r="A542" s="84"/>
    </row>
    <row r="543" ht="15">
      <c r="A543" s="84"/>
    </row>
    <row r="544" ht="15">
      <c r="A544" s="84"/>
    </row>
    <row r="545" ht="15">
      <c r="A545" s="84"/>
    </row>
    <row r="546" ht="15">
      <c r="A546" s="84"/>
    </row>
    <row r="547" ht="15">
      <c r="A547" s="84"/>
    </row>
    <row r="548" ht="15">
      <c r="A548" s="84"/>
    </row>
    <row r="549" ht="15">
      <c r="A549" s="84"/>
    </row>
    <row r="550" ht="15">
      <c r="A550" s="84"/>
    </row>
    <row r="551" ht="15">
      <c r="A551" s="84"/>
    </row>
    <row r="552" ht="15">
      <c r="A552" s="84"/>
    </row>
    <row r="553" ht="15">
      <c r="A553" s="84"/>
    </row>
    <row r="554" ht="15">
      <c r="A554" s="84"/>
    </row>
    <row r="555" ht="15">
      <c r="A555" s="84"/>
    </row>
    <row r="556" ht="15">
      <c r="A556" s="84"/>
    </row>
    <row r="557" ht="15">
      <c r="A557" s="84"/>
    </row>
    <row r="558" ht="15">
      <c r="A558" s="84"/>
    </row>
    <row r="559" ht="15">
      <c r="A559" s="84"/>
    </row>
    <row r="560" ht="15">
      <c r="A560" s="84"/>
    </row>
    <row r="561" ht="15">
      <c r="A561" s="84"/>
    </row>
    <row r="562" ht="15">
      <c r="A562" s="84"/>
    </row>
    <row r="563" ht="15">
      <c r="A563" s="84"/>
    </row>
    <row r="564" ht="15">
      <c r="A564" s="84"/>
    </row>
    <row r="565" ht="15">
      <c r="A565" s="84"/>
    </row>
    <row r="566" ht="15">
      <c r="A566" s="84"/>
    </row>
    <row r="567" ht="15">
      <c r="A567" s="84"/>
    </row>
    <row r="568" ht="15">
      <c r="A568" s="84"/>
    </row>
    <row r="569" ht="15">
      <c r="A569" s="84"/>
    </row>
    <row r="570" ht="15">
      <c r="A570" s="84"/>
    </row>
    <row r="571" ht="15">
      <c r="A571" s="84"/>
    </row>
    <row r="572" ht="15">
      <c r="A572" s="84"/>
    </row>
    <row r="573" ht="15">
      <c r="A573" s="84"/>
    </row>
    <row r="574" ht="15">
      <c r="A574" s="84"/>
    </row>
    <row r="575" ht="15">
      <c r="A575" s="84"/>
    </row>
    <row r="576" ht="15">
      <c r="A576" s="84"/>
    </row>
    <row r="577" ht="15">
      <c r="A577" s="84"/>
    </row>
    <row r="578" ht="15">
      <c r="A578" s="84"/>
    </row>
    <row r="579" ht="15">
      <c r="A579" s="84"/>
    </row>
    <row r="580" ht="15">
      <c r="A580" s="84"/>
    </row>
    <row r="581" ht="15">
      <c r="A581" s="84"/>
    </row>
    <row r="582" ht="15">
      <c r="A582" s="84"/>
    </row>
    <row r="583" ht="15">
      <c r="A583" s="84"/>
    </row>
    <row r="584" ht="15">
      <c r="A584" s="84"/>
    </row>
    <row r="585" ht="15">
      <c r="A585" s="84"/>
    </row>
    <row r="586" ht="15">
      <c r="A586" s="84"/>
    </row>
    <row r="587" ht="15">
      <c r="A587" s="84"/>
    </row>
    <row r="588" ht="15">
      <c r="A588" s="84"/>
    </row>
    <row r="589" ht="15">
      <c r="A589" s="84"/>
    </row>
    <row r="590" ht="15">
      <c r="A590" s="84"/>
    </row>
    <row r="591" ht="15">
      <c r="A591" s="84"/>
    </row>
    <row r="592" ht="15">
      <c r="A592" s="84"/>
    </row>
    <row r="593" ht="15">
      <c r="A593" s="84"/>
    </row>
    <row r="594" ht="15">
      <c r="A594" s="84"/>
    </row>
    <row r="595" ht="15">
      <c r="A595" s="84"/>
    </row>
    <row r="596" ht="15">
      <c r="A596" s="84"/>
    </row>
    <row r="597" ht="15">
      <c r="A597" s="84"/>
    </row>
    <row r="598" ht="15">
      <c r="A598" s="84"/>
    </row>
    <row r="599" ht="15">
      <c r="A599" s="84"/>
    </row>
    <row r="600" ht="15">
      <c r="A600" s="84"/>
    </row>
    <row r="601" ht="15">
      <c r="A601" s="84"/>
    </row>
    <row r="602" ht="15">
      <c r="A602" s="84"/>
    </row>
    <row r="603" ht="15">
      <c r="A603" s="84"/>
    </row>
    <row r="604" ht="15">
      <c r="A604" s="84"/>
    </row>
    <row r="605" ht="15">
      <c r="A605" s="84"/>
    </row>
    <row r="606" ht="15">
      <c r="A606" s="84"/>
    </row>
    <row r="607" ht="15">
      <c r="A607" s="84"/>
    </row>
    <row r="608" ht="15">
      <c r="A608" s="84"/>
    </row>
    <row r="609" ht="15">
      <c r="A609" s="84"/>
    </row>
    <row r="610" ht="15">
      <c r="A610" s="84"/>
    </row>
    <row r="611" ht="15">
      <c r="A611" s="84"/>
    </row>
    <row r="612" ht="15">
      <c r="A612" s="84"/>
    </row>
    <row r="613" ht="15">
      <c r="A613" s="84"/>
    </row>
    <row r="614" ht="15">
      <c r="A614" s="84"/>
    </row>
    <row r="615" ht="15">
      <c r="A615" s="84"/>
    </row>
    <row r="616" ht="15">
      <c r="A616" s="84"/>
    </row>
    <row r="617" ht="15">
      <c r="A617" s="84"/>
    </row>
    <row r="618" ht="15">
      <c r="A618" s="84"/>
    </row>
    <row r="619" ht="15">
      <c r="A619" s="84"/>
    </row>
    <row r="620" ht="15">
      <c r="A620" s="84"/>
    </row>
    <row r="621" ht="15">
      <c r="A621" s="84"/>
    </row>
    <row r="622" ht="15">
      <c r="A622" s="84"/>
    </row>
    <row r="623" ht="15">
      <c r="A623" s="84"/>
    </row>
    <row r="624" ht="15">
      <c r="A624" s="84"/>
    </row>
    <row r="625" ht="15">
      <c r="A625" s="84"/>
    </row>
    <row r="626" ht="15">
      <c r="A626" s="84"/>
    </row>
    <row r="627" ht="15">
      <c r="A627" s="84"/>
    </row>
    <row r="628" ht="15">
      <c r="A628" s="84"/>
    </row>
    <row r="629" ht="15">
      <c r="A629" s="84"/>
    </row>
    <row r="630" ht="15">
      <c r="A630" s="84"/>
    </row>
    <row r="631" ht="15">
      <c r="A631" s="84"/>
    </row>
    <row r="632" ht="15">
      <c r="A632" s="84"/>
    </row>
    <row r="633" ht="15">
      <c r="A633" s="84"/>
    </row>
    <row r="634" ht="15">
      <c r="A634" s="84"/>
    </row>
    <row r="635" ht="15">
      <c r="A635" s="84"/>
    </row>
    <row r="636" ht="15">
      <c r="A636" s="84"/>
    </row>
    <row r="637" ht="15">
      <c r="A637" s="84"/>
    </row>
    <row r="638" ht="15">
      <c r="A638" s="84"/>
    </row>
    <row r="639" ht="15">
      <c r="A639" s="84"/>
    </row>
    <row r="640" ht="15">
      <c r="A640" s="84"/>
    </row>
    <row r="641" ht="15">
      <c r="A641" s="84"/>
    </row>
    <row r="642" ht="15">
      <c r="A642" s="84"/>
    </row>
    <row r="643" ht="15">
      <c r="A643" s="84"/>
    </row>
    <row r="644" ht="15">
      <c r="A644" s="84"/>
    </row>
  </sheetData>
  <sheetProtection/>
  <mergeCells count="9">
    <mergeCell ref="A1:I1"/>
    <mergeCell ref="A2:I2"/>
    <mergeCell ref="A3:A4"/>
    <mergeCell ref="B3:B4"/>
    <mergeCell ref="D3:E3"/>
    <mergeCell ref="F3:F4"/>
    <mergeCell ref="G3:G4"/>
    <mergeCell ref="H3:H4"/>
    <mergeCell ref="I3:I4"/>
  </mergeCells>
  <printOptions/>
  <pageMargins left="0.75" right="0.75" top="0.39" bottom="0.6" header="0.36" footer="0.5"/>
  <pageSetup fitToHeight="1" fitToWidth="1" horizontalDpi="600" verticalDpi="600" orientation="landscape" paperSize="8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4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6.28125" style="82" customWidth="1"/>
    <col min="2" max="2" width="99.57421875" style="82" customWidth="1"/>
    <col min="3" max="3" width="13.140625" style="106" customWidth="1"/>
    <col min="4" max="4" width="15.140625" style="84" customWidth="1"/>
    <col min="5" max="5" width="13.57421875" style="84" customWidth="1"/>
    <col min="6" max="6" width="21.57421875" style="84" customWidth="1"/>
    <col min="7" max="7" width="15.421875" style="84" customWidth="1"/>
    <col min="8" max="8" width="15.28125" style="84" customWidth="1"/>
    <col min="9" max="9" width="32.140625" style="84" customWidth="1"/>
    <col min="10" max="16384" width="9.140625" style="82" customWidth="1"/>
  </cols>
  <sheetData>
    <row r="1" spans="1:9" s="125" customFormat="1" ht="20.25">
      <c r="A1" s="315" t="s">
        <v>104</v>
      </c>
      <c r="B1" s="315"/>
      <c r="C1" s="315"/>
      <c r="D1" s="315"/>
      <c r="E1" s="315"/>
      <c r="F1" s="315"/>
      <c r="G1" s="315"/>
      <c r="H1" s="315"/>
      <c r="I1" s="315"/>
    </row>
    <row r="2" spans="1:9" s="125" customFormat="1" ht="72" customHeight="1">
      <c r="A2" s="316" t="s">
        <v>126</v>
      </c>
      <c r="B2" s="316"/>
      <c r="C2" s="316"/>
      <c r="D2" s="316"/>
      <c r="E2" s="316"/>
      <c r="F2" s="316"/>
      <c r="G2" s="316"/>
      <c r="H2" s="316"/>
      <c r="I2" s="316"/>
    </row>
    <row r="3" spans="1:9" s="112" customFormat="1" ht="16.5">
      <c r="A3" s="354" t="s">
        <v>16</v>
      </c>
      <c r="B3" s="352"/>
      <c r="C3" s="127" t="s">
        <v>14</v>
      </c>
      <c r="D3" s="353" t="s">
        <v>78</v>
      </c>
      <c r="E3" s="353"/>
      <c r="F3" s="317" t="s">
        <v>103</v>
      </c>
      <c r="G3" s="318" t="s">
        <v>92</v>
      </c>
      <c r="H3" s="319" t="s">
        <v>133</v>
      </c>
      <c r="I3" s="319" t="s">
        <v>94</v>
      </c>
    </row>
    <row r="4" spans="1:9" s="112" customFormat="1" ht="49.5" customHeight="1">
      <c r="A4" s="355"/>
      <c r="B4" s="352"/>
      <c r="C4" s="127" t="s">
        <v>77</v>
      </c>
      <c r="D4" s="126" t="s">
        <v>79</v>
      </c>
      <c r="E4" s="126" t="s">
        <v>109</v>
      </c>
      <c r="F4" s="317"/>
      <c r="G4" s="318"/>
      <c r="H4" s="319"/>
      <c r="I4" s="319"/>
    </row>
    <row r="5" spans="1:9" s="128" customFormat="1" ht="18" customHeight="1">
      <c r="A5" s="111">
        <v>1</v>
      </c>
      <c r="B5" s="111">
        <v>2</v>
      </c>
      <c r="C5" s="111">
        <v>3</v>
      </c>
      <c r="D5" s="111">
        <v>4</v>
      </c>
      <c r="E5" s="111">
        <v>5</v>
      </c>
      <c r="F5" s="111">
        <v>6</v>
      </c>
      <c r="G5" s="111">
        <v>7</v>
      </c>
      <c r="H5" s="111">
        <v>8</v>
      </c>
      <c r="I5" s="111">
        <v>9</v>
      </c>
    </row>
    <row r="6" spans="1:9" s="116" customFormat="1" ht="16.5">
      <c r="A6" s="113" t="s">
        <v>95</v>
      </c>
      <c r="B6" s="114" t="s">
        <v>80</v>
      </c>
      <c r="C6" s="115"/>
      <c r="D6" s="159">
        <v>65.607</v>
      </c>
      <c r="E6" s="113" t="s">
        <v>87</v>
      </c>
      <c r="F6" s="113"/>
      <c r="G6" s="113"/>
      <c r="H6" s="113"/>
      <c r="I6" s="113"/>
    </row>
    <row r="7" spans="1:9" s="116" customFormat="1" ht="21.75" customHeight="1">
      <c r="A7" s="113" t="s">
        <v>96</v>
      </c>
      <c r="B7" s="114" t="s">
        <v>81</v>
      </c>
      <c r="C7" s="117"/>
      <c r="D7" s="117" t="s">
        <v>87</v>
      </c>
      <c r="E7" s="113">
        <v>0</v>
      </c>
      <c r="F7" s="113"/>
      <c r="G7" s="113"/>
      <c r="H7" s="113"/>
      <c r="I7" s="113"/>
    </row>
    <row r="8" spans="1:9" s="116" customFormat="1" ht="21.75" customHeight="1">
      <c r="A8" s="113" t="s">
        <v>97</v>
      </c>
      <c r="B8" s="114" t="s">
        <v>82</v>
      </c>
      <c r="C8" s="117"/>
      <c r="D8" s="117">
        <v>4353105</v>
      </c>
      <c r="E8" s="113"/>
      <c r="F8" s="113">
        <v>0</v>
      </c>
      <c r="G8" s="113"/>
      <c r="H8" s="113"/>
      <c r="I8" s="113"/>
    </row>
    <row r="9" spans="1:9" s="116" customFormat="1" ht="21.75" customHeight="1">
      <c r="A9" s="113" t="s">
        <v>98</v>
      </c>
      <c r="B9" s="114" t="s">
        <v>83</v>
      </c>
      <c r="C9" s="117"/>
      <c r="D9" s="117">
        <v>0</v>
      </c>
      <c r="E9" s="113">
        <v>10.24</v>
      </c>
      <c r="F9" s="113">
        <v>774.852</v>
      </c>
      <c r="G9" s="113"/>
      <c r="H9" s="113"/>
      <c r="I9" s="113"/>
    </row>
    <row r="10" spans="1:9" s="116" customFormat="1" ht="21.75" customHeight="1">
      <c r="A10" s="118" t="s">
        <v>99</v>
      </c>
      <c r="B10" s="114" t="s">
        <v>84</v>
      </c>
      <c r="C10" s="117"/>
      <c r="D10" s="117" t="s">
        <v>87</v>
      </c>
      <c r="E10" s="113">
        <v>0</v>
      </c>
      <c r="F10" s="113">
        <v>0</v>
      </c>
      <c r="G10" s="113"/>
      <c r="H10" s="113"/>
      <c r="I10" s="113"/>
    </row>
    <row r="11" spans="1:9" s="116" customFormat="1" ht="21.75" customHeight="1">
      <c r="A11" s="113" t="s">
        <v>100</v>
      </c>
      <c r="B11" s="114" t="s">
        <v>85</v>
      </c>
      <c r="C11" s="117"/>
      <c r="D11" s="117"/>
      <c r="E11" s="113"/>
      <c r="F11" s="113">
        <v>70687.13</v>
      </c>
      <c r="G11" s="115"/>
      <c r="H11" s="115"/>
      <c r="I11" s="113"/>
    </row>
    <row r="12" spans="1:9" s="116" customFormat="1" ht="21.75" customHeight="1">
      <c r="A12" s="113" t="s">
        <v>101</v>
      </c>
      <c r="B12" s="114" t="s">
        <v>86</v>
      </c>
      <c r="C12" s="117"/>
      <c r="D12" s="117"/>
      <c r="E12" s="113"/>
      <c r="F12" s="115">
        <v>300000</v>
      </c>
      <c r="G12" s="115"/>
      <c r="H12" s="115"/>
      <c r="I12" s="113"/>
    </row>
    <row r="13" spans="1:9" s="116" customFormat="1" ht="16.5">
      <c r="A13" s="119"/>
      <c r="B13" s="120" t="s">
        <v>57</v>
      </c>
      <c r="C13" s="117"/>
      <c r="D13" s="117"/>
      <c r="E13" s="113"/>
      <c r="F13" s="115">
        <f>F9+F11+F12</f>
        <v>371461.982</v>
      </c>
      <c r="G13" s="115"/>
      <c r="H13" s="115"/>
      <c r="I13" s="113"/>
    </row>
    <row r="14" spans="1:9" s="83" customFormat="1" ht="21.75" customHeight="1" hidden="1">
      <c r="A14" s="87"/>
      <c r="B14" s="89"/>
      <c r="C14" s="91"/>
      <c r="D14" s="91"/>
      <c r="E14" s="87"/>
      <c r="F14" s="107"/>
      <c r="G14" s="107"/>
      <c r="H14" s="107"/>
      <c r="I14" s="87"/>
    </row>
    <row r="15" spans="1:9" s="83" customFormat="1" ht="21.75" customHeight="1">
      <c r="A15" s="87"/>
      <c r="B15" s="89"/>
      <c r="C15" s="91"/>
      <c r="D15" s="91"/>
      <c r="E15" s="87"/>
      <c r="F15" s="107"/>
      <c r="G15" s="107"/>
      <c r="H15" s="107"/>
      <c r="I15" s="87"/>
    </row>
    <row r="16" spans="1:9" s="116" customFormat="1" ht="16.5">
      <c r="A16" s="113">
        <v>2</v>
      </c>
      <c r="B16" s="129" t="s">
        <v>24</v>
      </c>
      <c r="C16" s="130">
        <f>C17+C26+C35</f>
        <v>556150</v>
      </c>
      <c r="D16" s="130">
        <f>D17+D26+D35</f>
        <v>556150</v>
      </c>
      <c r="E16" s="130">
        <f>E17+E26+E35</f>
        <v>0</v>
      </c>
      <c r="F16" s="131">
        <f>F17+F26+F35+F42</f>
        <v>371461.98099999997</v>
      </c>
      <c r="G16" s="131">
        <f>G17+G26+G35+G42</f>
        <v>260452.43899999998</v>
      </c>
      <c r="H16" s="115">
        <f>G16/F16*100</f>
        <v>70.11550369134547</v>
      </c>
      <c r="I16" s="113"/>
    </row>
    <row r="17" spans="1:9" s="116" customFormat="1" ht="16.5">
      <c r="A17" s="113" t="s">
        <v>25</v>
      </c>
      <c r="B17" s="129" t="s">
        <v>26</v>
      </c>
      <c r="C17" s="117">
        <f>SUM(C18:C25)</f>
        <v>273127</v>
      </c>
      <c r="D17" s="117">
        <f>SUM(D18:D25)</f>
        <v>273127</v>
      </c>
      <c r="E17" s="117">
        <f>SUM(E18:E25)</f>
        <v>0</v>
      </c>
      <c r="F17" s="115">
        <f>SUM(F18:F25)</f>
        <v>200000.00999999998</v>
      </c>
      <c r="G17" s="115">
        <f>SUM(G18:G25)</f>
        <v>159430.22999999998</v>
      </c>
      <c r="H17" s="115">
        <f>G17/F17*100</f>
        <v>79.71511101424444</v>
      </c>
      <c r="I17" s="113"/>
    </row>
    <row r="18" spans="1:9" ht="32.25" customHeight="1">
      <c r="A18" s="85" t="s">
        <v>27</v>
      </c>
      <c r="B18" s="92" t="s">
        <v>28</v>
      </c>
      <c r="C18" s="93">
        <f>D18+E18</f>
        <v>100203</v>
      </c>
      <c r="D18" s="94">
        <v>100203</v>
      </c>
      <c r="E18" s="94">
        <v>0</v>
      </c>
      <c r="F18" s="96">
        <v>95205.42</v>
      </c>
      <c r="G18" s="96">
        <v>88419.37</v>
      </c>
      <c r="H18" s="96">
        <f>G18/F18*100</f>
        <v>92.87220202379234</v>
      </c>
      <c r="I18" s="110" t="s">
        <v>132</v>
      </c>
    </row>
    <row r="19" spans="1:9" ht="105">
      <c r="A19" s="85" t="s">
        <v>29</v>
      </c>
      <c r="B19" s="92" t="s">
        <v>30</v>
      </c>
      <c r="C19" s="93">
        <f aca="true" t="shared" si="0" ref="C19:C35">D19+E19</f>
        <v>0</v>
      </c>
      <c r="D19" s="94">
        <v>0</v>
      </c>
      <c r="E19" s="94">
        <v>0</v>
      </c>
      <c r="F19" s="96">
        <v>71752.87</v>
      </c>
      <c r="G19" s="96">
        <v>37077.06</v>
      </c>
      <c r="H19" s="96">
        <f>G19/F19*100</f>
        <v>51.67327801661453</v>
      </c>
      <c r="I19" s="110" t="s">
        <v>134</v>
      </c>
    </row>
    <row r="20" spans="1:9" ht="45">
      <c r="A20" s="85" t="s">
        <v>31</v>
      </c>
      <c r="B20" s="92" t="s">
        <v>32</v>
      </c>
      <c r="C20" s="93">
        <f t="shared" si="0"/>
        <v>34776</v>
      </c>
      <c r="D20" s="94">
        <v>34776</v>
      </c>
      <c r="E20" s="94">
        <v>0</v>
      </c>
      <c r="F20" s="96">
        <v>33041.72</v>
      </c>
      <c r="G20" s="96">
        <v>33933.8</v>
      </c>
      <c r="H20" s="96">
        <f>G20/F20*100</f>
        <v>102.69985945041601</v>
      </c>
      <c r="I20" s="110" t="s">
        <v>132</v>
      </c>
    </row>
    <row r="21" spans="1:9" ht="30">
      <c r="A21" s="85" t="s">
        <v>33</v>
      </c>
      <c r="B21" s="92" t="s">
        <v>34</v>
      </c>
      <c r="C21" s="93">
        <f t="shared" si="0"/>
        <v>0</v>
      </c>
      <c r="D21" s="94">
        <v>0</v>
      </c>
      <c r="E21" s="94">
        <v>0</v>
      </c>
      <c r="F21" s="96">
        <v>0</v>
      </c>
      <c r="G21" s="96">
        <v>0</v>
      </c>
      <c r="H21" s="96">
        <v>0</v>
      </c>
      <c r="I21" s="85"/>
    </row>
    <row r="22" spans="1:9" ht="30" hidden="1">
      <c r="A22" s="85" t="s">
        <v>22</v>
      </c>
      <c r="B22" s="92" t="s">
        <v>23</v>
      </c>
      <c r="C22" s="93">
        <f t="shared" si="0"/>
        <v>0</v>
      </c>
      <c r="D22" s="94">
        <v>0</v>
      </c>
      <c r="E22" s="94">
        <v>0</v>
      </c>
      <c r="F22" s="96"/>
      <c r="G22" s="96"/>
      <c r="H22" s="96" t="e">
        <f>G22/F22*100</f>
        <v>#DIV/0!</v>
      </c>
      <c r="I22" s="85"/>
    </row>
    <row r="23" spans="1:9" ht="30">
      <c r="A23" s="95" t="s">
        <v>35</v>
      </c>
      <c r="B23" s="92" t="s">
        <v>36</v>
      </c>
      <c r="C23" s="93">
        <f t="shared" si="0"/>
        <v>122271</v>
      </c>
      <c r="D23" s="94">
        <v>122271</v>
      </c>
      <c r="E23" s="94">
        <v>0</v>
      </c>
      <c r="F23" s="96">
        <v>0</v>
      </c>
      <c r="G23" s="96">
        <v>0</v>
      </c>
      <c r="H23" s="96">
        <v>0</v>
      </c>
      <c r="I23" s="85"/>
    </row>
    <row r="24" spans="1:9" ht="15">
      <c r="A24" s="85" t="s">
        <v>37</v>
      </c>
      <c r="B24" s="92" t="s">
        <v>38</v>
      </c>
      <c r="C24" s="93">
        <f t="shared" si="0"/>
        <v>15877</v>
      </c>
      <c r="D24" s="94">
        <v>15877</v>
      </c>
      <c r="E24" s="94">
        <v>0</v>
      </c>
      <c r="F24" s="96">
        <v>0</v>
      </c>
      <c r="G24" s="96">
        <v>0</v>
      </c>
      <c r="H24" s="96">
        <v>0</v>
      </c>
      <c r="I24" s="85"/>
    </row>
    <row r="25" spans="1:9" ht="30">
      <c r="A25" s="85" t="s">
        <v>39</v>
      </c>
      <c r="B25" s="92" t="s">
        <v>40</v>
      </c>
      <c r="C25" s="93">
        <f t="shared" si="0"/>
        <v>0</v>
      </c>
      <c r="D25" s="94">
        <v>0</v>
      </c>
      <c r="E25" s="94">
        <v>0</v>
      </c>
      <c r="F25" s="96">
        <v>0</v>
      </c>
      <c r="G25" s="96">
        <v>0</v>
      </c>
      <c r="H25" s="96">
        <v>0</v>
      </c>
      <c r="I25" s="85"/>
    </row>
    <row r="26" spans="1:10" s="137" customFormat="1" ht="31.5" customHeight="1">
      <c r="A26" s="137" t="s">
        <v>41</v>
      </c>
      <c r="B26" s="138" t="s">
        <v>42</v>
      </c>
      <c r="C26" s="139">
        <f t="shared" si="0"/>
        <v>103023</v>
      </c>
      <c r="D26" s="139">
        <f>SUM(D27:D33)</f>
        <v>103023</v>
      </c>
      <c r="E26" s="139">
        <f>SUM(E27:E33)</f>
        <v>0</v>
      </c>
      <c r="F26" s="140">
        <f>SUM(F27:F33)</f>
        <v>20528.52</v>
      </c>
      <c r="G26" s="140">
        <f>SUM(G27:G33)</f>
        <v>10154.07</v>
      </c>
      <c r="H26" s="140">
        <f>G26/F26*100</f>
        <v>49.46323456342688</v>
      </c>
      <c r="I26" s="141" t="s">
        <v>132</v>
      </c>
      <c r="J26" s="142"/>
    </row>
    <row r="27" spans="1:10" s="86" customFormat="1" ht="28.5">
      <c r="A27" s="85" t="s">
        <v>43</v>
      </c>
      <c r="B27" s="90" t="s">
        <v>44</v>
      </c>
      <c r="C27" s="93">
        <f t="shared" si="0"/>
        <v>0</v>
      </c>
      <c r="D27" s="97"/>
      <c r="E27" s="94"/>
      <c r="F27" s="96"/>
      <c r="G27" s="96"/>
      <c r="H27" s="96">
        <v>0</v>
      </c>
      <c r="I27" s="85"/>
      <c r="J27" s="109"/>
    </row>
    <row r="28" spans="1:10" s="86" customFormat="1" ht="15">
      <c r="A28" s="85"/>
      <c r="B28" s="92" t="s">
        <v>15</v>
      </c>
      <c r="C28" s="93">
        <f t="shared" si="0"/>
        <v>0</v>
      </c>
      <c r="D28" s="97"/>
      <c r="E28" s="94"/>
      <c r="F28" s="96"/>
      <c r="G28" s="96"/>
      <c r="H28" s="96">
        <v>0</v>
      </c>
      <c r="I28" s="85"/>
      <c r="J28" s="109"/>
    </row>
    <row r="29" spans="1:10" s="86" customFormat="1" ht="45.75" customHeight="1">
      <c r="A29" s="85"/>
      <c r="B29" s="98" t="s">
        <v>45</v>
      </c>
      <c r="C29" s="93">
        <f t="shared" si="0"/>
        <v>57900</v>
      </c>
      <c r="D29" s="94">
        <v>57900</v>
      </c>
      <c r="E29" s="94">
        <v>0</v>
      </c>
      <c r="F29" s="96">
        <v>0</v>
      </c>
      <c r="G29" s="96">
        <v>0</v>
      </c>
      <c r="H29" s="96">
        <v>0</v>
      </c>
      <c r="I29" s="85"/>
      <c r="J29" s="109"/>
    </row>
    <row r="30" spans="1:10" s="86" customFormat="1" ht="47.25" customHeight="1">
      <c r="A30" s="85"/>
      <c r="B30" s="98" t="s">
        <v>46</v>
      </c>
      <c r="C30" s="93">
        <f t="shared" si="0"/>
        <v>820</v>
      </c>
      <c r="D30" s="94">
        <v>820</v>
      </c>
      <c r="E30" s="94">
        <v>0</v>
      </c>
      <c r="F30" s="96">
        <v>0</v>
      </c>
      <c r="G30" s="96">
        <v>0</v>
      </c>
      <c r="H30" s="96">
        <v>0</v>
      </c>
      <c r="I30" s="85"/>
      <c r="J30" s="109"/>
    </row>
    <row r="31" spans="1:10" s="86" customFormat="1" ht="27.75" customHeight="1">
      <c r="A31" s="85" t="s">
        <v>47</v>
      </c>
      <c r="B31" s="92" t="s">
        <v>48</v>
      </c>
      <c r="C31" s="93">
        <f t="shared" si="0"/>
        <v>1500</v>
      </c>
      <c r="D31" s="94">
        <v>1500</v>
      </c>
      <c r="E31" s="94">
        <v>0</v>
      </c>
      <c r="F31" s="96">
        <v>528.52</v>
      </c>
      <c r="G31" s="96">
        <v>528.52</v>
      </c>
      <c r="H31" s="96">
        <f>G31/F31*100</f>
        <v>100</v>
      </c>
      <c r="I31" s="110" t="s">
        <v>132</v>
      </c>
      <c r="J31" s="109"/>
    </row>
    <row r="32" spans="1:10" s="86" customFormat="1" ht="18.75" customHeight="1">
      <c r="A32" s="85" t="s">
        <v>49</v>
      </c>
      <c r="B32" s="92" t="s">
        <v>50</v>
      </c>
      <c r="C32" s="93">
        <f t="shared" si="0"/>
        <v>20000</v>
      </c>
      <c r="D32" s="94">
        <v>20000</v>
      </c>
      <c r="E32" s="94">
        <v>0</v>
      </c>
      <c r="F32" s="96">
        <v>20000</v>
      </c>
      <c r="G32" s="96">
        <v>9625.55</v>
      </c>
      <c r="H32" s="96">
        <f>G32/F32*100</f>
        <v>48.12775</v>
      </c>
      <c r="I32" s="85"/>
      <c r="J32" s="109"/>
    </row>
    <row r="33" spans="1:9" s="100" customFormat="1" ht="30" customHeight="1">
      <c r="A33" s="99" t="s">
        <v>51</v>
      </c>
      <c r="B33" s="92" t="s">
        <v>52</v>
      </c>
      <c r="C33" s="93">
        <f t="shared" si="0"/>
        <v>22803</v>
      </c>
      <c r="D33" s="94">
        <v>22803</v>
      </c>
      <c r="E33" s="94">
        <v>0</v>
      </c>
      <c r="F33" s="96"/>
      <c r="G33" s="96"/>
      <c r="H33" s="96">
        <v>0</v>
      </c>
      <c r="I33" s="85"/>
    </row>
    <row r="34" spans="1:9" ht="15">
      <c r="A34" s="87" t="s">
        <v>53</v>
      </c>
      <c r="B34" s="90" t="s">
        <v>54</v>
      </c>
      <c r="C34" s="93">
        <f t="shared" si="0"/>
        <v>0</v>
      </c>
      <c r="D34" s="91"/>
      <c r="E34" s="94"/>
      <c r="F34" s="96"/>
      <c r="G34" s="96"/>
      <c r="H34" s="96">
        <v>0</v>
      </c>
      <c r="I34" s="85"/>
    </row>
    <row r="35" spans="1:9" s="136" customFormat="1" ht="90">
      <c r="A35" s="132" t="s">
        <v>55</v>
      </c>
      <c r="B35" s="144" t="s">
        <v>110</v>
      </c>
      <c r="C35" s="133">
        <f t="shared" si="0"/>
        <v>180000</v>
      </c>
      <c r="D35" s="133">
        <v>180000</v>
      </c>
      <c r="E35" s="133">
        <v>0</v>
      </c>
      <c r="F35" s="134">
        <f>SUM(F36:F41)</f>
        <v>141003.919</v>
      </c>
      <c r="G35" s="134">
        <f>SUM(G36:G41)</f>
        <v>81713.459</v>
      </c>
      <c r="H35" s="134">
        <f>G35/F35*100</f>
        <v>57.95119708694054</v>
      </c>
      <c r="I35" s="143" t="s">
        <v>128</v>
      </c>
    </row>
    <row r="36" spans="1:9" ht="15">
      <c r="A36" s="85"/>
      <c r="B36" s="101" t="s">
        <v>88</v>
      </c>
      <c r="C36" s="93"/>
      <c r="D36" s="91"/>
      <c r="E36" s="94"/>
      <c r="F36" s="96"/>
      <c r="G36" s="96"/>
      <c r="H36" s="96"/>
      <c r="I36" s="85"/>
    </row>
    <row r="37" spans="1:9" ht="15">
      <c r="A37" s="85"/>
      <c r="B37" s="101" t="s">
        <v>91</v>
      </c>
      <c r="C37" s="93"/>
      <c r="D37" s="91"/>
      <c r="E37" s="94"/>
      <c r="F37" s="96">
        <v>52000</v>
      </c>
      <c r="G37" s="96">
        <v>1873.48</v>
      </c>
      <c r="H37" s="96">
        <f>G37/F37*100</f>
        <v>3.6028461538461536</v>
      </c>
      <c r="I37" s="110"/>
    </row>
    <row r="38" spans="1:9" ht="30">
      <c r="A38" s="85"/>
      <c r="B38" s="101" t="s">
        <v>89</v>
      </c>
      <c r="C38" s="93"/>
      <c r="D38" s="91"/>
      <c r="E38" s="94"/>
      <c r="F38" s="96">
        <v>87878.66</v>
      </c>
      <c r="G38" s="96">
        <v>78908</v>
      </c>
      <c r="H38" s="96">
        <f>G38/F38*100</f>
        <v>89.79199273179633</v>
      </c>
      <c r="I38" s="110" t="s">
        <v>129</v>
      </c>
    </row>
    <row r="39" spans="1:9" ht="15">
      <c r="A39" s="85"/>
      <c r="B39" s="101" t="s">
        <v>90</v>
      </c>
      <c r="C39" s="93"/>
      <c r="D39" s="91"/>
      <c r="E39" s="94"/>
      <c r="F39" s="96">
        <v>0</v>
      </c>
      <c r="G39" s="96">
        <v>0</v>
      </c>
      <c r="H39" s="96">
        <v>0</v>
      </c>
      <c r="I39" s="110"/>
    </row>
    <row r="40" spans="1:9" ht="15">
      <c r="A40" s="85"/>
      <c r="B40" s="101" t="s">
        <v>127</v>
      </c>
      <c r="C40" s="93"/>
      <c r="D40" s="91"/>
      <c r="E40" s="94"/>
      <c r="F40" s="96">
        <v>193.28</v>
      </c>
      <c r="G40" s="96">
        <v>0</v>
      </c>
      <c r="H40" s="96">
        <f>G40/F40*100</f>
        <v>0</v>
      </c>
      <c r="I40" s="110"/>
    </row>
    <row r="41" spans="1:9" s="100" customFormat="1" ht="15">
      <c r="A41" s="85"/>
      <c r="B41" s="102" t="s">
        <v>112</v>
      </c>
      <c r="C41" s="87"/>
      <c r="D41" s="85"/>
      <c r="E41" s="85"/>
      <c r="F41" s="85">
        <v>931.979</v>
      </c>
      <c r="G41" s="85">
        <v>931.979</v>
      </c>
      <c r="H41" s="96">
        <f>G41/F41*100</f>
        <v>100</v>
      </c>
      <c r="I41" s="85"/>
    </row>
    <row r="42" spans="1:9" s="105" customFormat="1" ht="14.25">
      <c r="A42" s="87">
        <v>3</v>
      </c>
      <c r="B42" s="88" t="s">
        <v>113</v>
      </c>
      <c r="C42" s="87"/>
      <c r="D42" s="87"/>
      <c r="E42" s="87"/>
      <c r="F42" s="87">
        <f>9154.68+774.852</f>
        <v>9929.532000000001</v>
      </c>
      <c r="G42" s="87">
        <v>9154.68</v>
      </c>
      <c r="H42" s="87">
        <f>G42-F42</f>
        <v>-774.8520000000008</v>
      </c>
      <c r="I42" s="87"/>
    </row>
    <row r="43" spans="1:9" s="100" customFormat="1" ht="15">
      <c r="A43" s="103"/>
      <c r="B43" s="104"/>
      <c r="C43" s="108"/>
      <c r="D43" s="103"/>
      <c r="E43" s="103"/>
      <c r="F43" s="103"/>
      <c r="G43" s="103"/>
      <c r="H43" s="103"/>
      <c r="I43" s="103"/>
    </row>
    <row r="44" spans="1:9" s="122" customFormat="1" ht="32.25" customHeight="1">
      <c r="A44" s="121"/>
      <c r="B44" s="122" t="s">
        <v>130</v>
      </c>
      <c r="C44" s="123"/>
      <c r="D44" s="124"/>
      <c r="E44" s="124"/>
      <c r="F44" s="124"/>
      <c r="G44" s="124" t="s">
        <v>131</v>
      </c>
      <c r="H44" s="124"/>
      <c r="I44" s="124"/>
    </row>
    <row r="45" spans="1:9" s="100" customFormat="1" ht="15">
      <c r="A45" s="103"/>
      <c r="C45" s="108"/>
      <c r="D45" s="103"/>
      <c r="E45" s="103"/>
      <c r="F45" s="103"/>
      <c r="G45" s="103"/>
      <c r="H45" s="103"/>
      <c r="I45" s="103"/>
    </row>
    <row r="46" spans="1:9" s="100" customFormat="1" ht="15">
      <c r="A46" s="103"/>
      <c r="B46" s="100" t="s">
        <v>107</v>
      </c>
      <c r="C46" s="108"/>
      <c r="D46" s="103"/>
      <c r="E46" s="103"/>
      <c r="F46" s="103"/>
      <c r="G46" s="103"/>
      <c r="H46" s="103"/>
      <c r="I46" s="103"/>
    </row>
    <row r="47" spans="1:9" s="100" customFormat="1" ht="15">
      <c r="A47" s="103"/>
      <c r="B47" s="100" t="s">
        <v>108</v>
      </c>
      <c r="C47" s="108"/>
      <c r="D47" s="103"/>
      <c r="E47" s="103"/>
      <c r="F47" s="103"/>
      <c r="G47" s="103"/>
      <c r="H47" s="103"/>
      <c r="I47" s="103"/>
    </row>
    <row r="48" spans="1:9" s="100" customFormat="1" ht="15">
      <c r="A48" s="103"/>
      <c r="C48" s="108"/>
      <c r="D48" s="103"/>
      <c r="E48" s="103"/>
      <c r="F48" s="103"/>
      <c r="G48" s="103"/>
      <c r="H48" s="103"/>
      <c r="I48" s="103"/>
    </row>
    <row r="49" spans="1:9" s="100" customFormat="1" ht="15">
      <c r="A49" s="103"/>
      <c r="C49" s="108"/>
      <c r="D49" s="103"/>
      <c r="E49" s="103"/>
      <c r="F49" s="103"/>
      <c r="G49" s="103"/>
      <c r="H49" s="103"/>
      <c r="I49" s="103"/>
    </row>
    <row r="50" spans="1:9" s="100" customFormat="1" ht="15">
      <c r="A50" s="103"/>
      <c r="C50" s="108"/>
      <c r="D50" s="103"/>
      <c r="E50" s="103"/>
      <c r="F50" s="103"/>
      <c r="G50" s="103"/>
      <c r="H50" s="103"/>
      <c r="I50" s="103"/>
    </row>
    <row r="51" spans="1:9" s="100" customFormat="1" ht="15">
      <c r="A51" s="103"/>
      <c r="C51" s="108"/>
      <c r="D51" s="103"/>
      <c r="E51" s="103"/>
      <c r="F51" s="103"/>
      <c r="G51" s="103"/>
      <c r="H51" s="103"/>
      <c r="I51" s="103"/>
    </row>
    <row r="52" spans="1:9" s="100" customFormat="1" ht="15">
      <c r="A52" s="103"/>
      <c r="C52" s="108"/>
      <c r="D52" s="103"/>
      <c r="E52" s="103"/>
      <c r="F52" s="103"/>
      <c r="G52" s="103"/>
      <c r="H52" s="103"/>
      <c r="I52" s="103"/>
    </row>
    <row r="53" spans="1:9" s="100" customFormat="1" ht="15">
      <c r="A53" s="103"/>
      <c r="C53" s="108"/>
      <c r="D53" s="103"/>
      <c r="E53" s="103"/>
      <c r="F53" s="103"/>
      <c r="G53" s="103"/>
      <c r="H53" s="103"/>
      <c r="I53" s="103"/>
    </row>
    <row r="54" spans="1:9" s="100" customFormat="1" ht="15">
      <c r="A54" s="103"/>
      <c r="C54" s="108"/>
      <c r="D54" s="103"/>
      <c r="E54" s="103"/>
      <c r="F54" s="103"/>
      <c r="G54" s="103"/>
      <c r="H54" s="103"/>
      <c r="I54" s="103"/>
    </row>
    <row r="55" spans="1:9" s="100" customFormat="1" ht="15">
      <c r="A55" s="103"/>
      <c r="C55" s="108"/>
      <c r="D55" s="103"/>
      <c r="E55" s="103"/>
      <c r="F55" s="103"/>
      <c r="G55" s="103"/>
      <c r="H55" s="103"/>
      <c r="I55" s="103"/>
    </row>
    <row r="56" spans="1:9" s="100" customFormat="1" ht="15">
      <c r="A56" s="103"/>
      <c r="C56" s="108"/>
      <c r="D56" s="103"/>
      <c r="E56" s="103"/>
      <c r="F56" s="103"/>
      <c r="G56" s="103"/>
      <c r="H56" s="103"/>
      <c r="I56" s="103"/>
    </row>
    <row r="57" spans="1:9" s="100" customFormat="1" ht="15">
      <c r="A57" s="103"/>
      <c r="C57" s="108"/>
      <c r="D57" s="103"/>
      <c r="E57" s="103"/>
      <c r="F57" s="103"/>
      <c r="G57" s="103"/>
      <c r="H57" s="103"/>
      <c r="I57" s="103"/>
    </row>
    <row r="58" spans="1:9" s="100" customFormat="1" ht="15">
      <c r="A58" s="103"/>
      <c r="C58" s="108"/>
      <c r="D58" s="103"/>
      <c r="E58" s="103"/>
      <c r="F58" s="103"/>
      <c r="G58" s="103"/>
      <c r="H58" s="103"/>
      <c r="I58" s="103"/>
    </row>
    <row r="59" spans="1:9" s="100" customFormat="1" ht="15">
      <c r="A59" s="103"/>
      <c r="C59" s="108"/>
      <c r="D59" s="103"/>
      <c r="E59" s="103"/>
      <c r="F59" s="103"/>
      <c r="G59" s="103"/>
      <c r="H59" s="103"/>
      <c r="I59" s="103"/>
    </row>
    <row r="60" spans="1:9" s="100" customFormat="1" ht="15">
      <c r="A60" s="103"/>
      <c r="C60" s="108"/>
      <c r="D60" s="103"/>
      <c r="E60" s="103"/>
      <c r="F60" s="103"/>
      <c r="G60" s="103"/>
      <c r="H60" s="103"/>
      <c r="I60" s="103"/>
    </row>
    <row r="61" spans="1:9" s="100" customFormat="1" ht="15">
      <c r="A61" s="103"/>
      <c r="C61" s="108"/>
      <c r="D61" s="103"/>
      <c r="E61" s="103"/>
      <c r="F61" s="103"/>
      <c r="G61" s="103"/>
      <c r="H61" s="103"/>
      <c r="I61" s="103"/>
    </row>
    <row r="62" spans="1:9" s="100" customFormat="1" ht="15">
      <c r="A62" s="103"/>
      <c r="C62" s="108"/>
      <c r="D62" s="103"/>
      <c r="E62" s="103"/>
      <c r="F62" s="103"/>
      <c r="G62" s="103"/>
      <c r="H62" s="103"/>
      <c r="I62" s="103"/>
    </row>
    <row r="63" spans="1:9" s="100" customFormat="1" ht="15">
      <c r="A63" s="103"/>
      <c r="C63" s="108"/>
      <c r="D63" s="103"/>
      <c r="E63" s="103"/>
      <c r="F63" s="103"/>
      <c r="G63" s="103"/>
      <c r="H63" s="103"/>
      <c r="I63" s="103"/>
    </row>
    <row r="64" spans="1:9" s="100" customFormat="1" ht="15">
      <c r="A64" s="103"/>
      <c r="C64" s="108"/>
      <c r="D64" s="103"/>
      <c r="E64" s="103"/>
      <c r="F64" s="103"/>
      <c r="G64" s="103"/>
      <c r="H64" s="103"/>
      <c r="I64" s="103"/>
    </row>
    <row r="65" spans="1:9" s="100" customFormat="1" ht="15">
      <c r="A65" s="103"/>
      <c r="C65" s="108"/>
      <c r="D65" s="103"/>
      <c r="E65" s="103"/>
      <c r="F65" s="103"/>
      <c r="G65" s="103"/>
      <c r="H65" s="103"/>
      <c r="I65" s="103"/>
    </row>
    <row r="66" spans="1:9" s="100" customFormat="1" ht="15">
      <c r="A66" s="103"/>
      <c r="C66" s="108"/>
      <c r="D66" s="103"/>
      <c r="E66" s="103"/>
      <c r="F66" s="103"/>
      <c r="G66" s="103"/>
      <c r="H66" s="103"/>
      <c r="I66" s="103"/>
    </row>
    <row r="67" spans="1:9" s="100" customFormat="1" ht="15">
      <c r="A67" s="103"/>
      <c r="C67" s="108"/>
      <c r="D67" s="103"/>
      <c r="E67" s="103"/>
      <c r="F67" s="103"/>
      <c r="G67" s="103"/>
      <c r="H67" s="103"/>
      <c r="I67" s="103"/>
    </row>
    <row r="68" spans="1:9" s="100" customFormat="1" ht="15">
      <c r="A68" s="103"/>
      <c r="C68" s="108"/>
      <c r="D68" s="103"/>
      <c r="E68" s="103"/>
      <c r="F68" s="103"/>
      <c r="G68" s="103"/>
      <c r="H68" s="103"/>
      <c r="I68" s="103"/>
    </row>
    <row r="69" spans="1:9" s="100" customFormat="1" ht="15">
      <c r="A69" s="103"/>
      <c r="C69" s="108"/>
      <c r="D69" s="103"/>
      <c r="E69" s="103"/>
      <c r="F69" s="103"/>
      <c r="G69" s="103"/>
      <c r="H69" s="103"/>
      <c r="I69" s="103"/>
    </row>
    <row r="70" spans="1:9" s="100" customFormat="1" ht="15">
      <c r="A70" s="103"/>
      <c r="C70" s="108"/>
      <c r="D70" s="103"/>
      <c r="E70" s="103"/>
      <c r="F70" s="103"/>
      <c r="G70" s="103"/>
      <c r="H70" s="103"/>
      <c r="I70" s="103"/>
    </row>
    <row r="71" spans="1:9" s="100" customFormat="1" ht="15">
      <c r="A71" s="103"/>
      <c r="C71" s="108"/>
      <c r="D71" s="103"/>
      <c r="E71" s="103"/>
      <c r="F71" s="103"/>
      <c r="G71" s="103"/>
      <c r="H71" s="103"/>
      <c r="I71" s="103"/>
    </row>
    <row r="72" spans="1:9" s="100" customFormat="1" ht="15">
      <c r="A72" s="103"/>
      <c r="C72" s="108"/>
      <c r="D72" s="103"/>
      <c r="E72" s="103"/>
      <c r="F72" s="103"/>
      <c r="G72" s="103"/>
      <c r="H72" s="103"/>
      <c r="I72" s="103"/>
    </row>
    <row r="73" spans="1:9" s="100" customFormat="1" ht="15">
      <c r="A73" s="103"/>
      <c r="C73" s="108"/>
      <c r="D73" s="103"/>
      <c r="E73" s="103"/>
      <c r="F73" s="103"/>
      <c r="G73" s="103"/>
      <c r="H73" s="103"/>
      <c r="I73" s="103"/>
    </row>
    <row r="74" spans="1:9" s="100" customFormat="1" ht="15">
      <c r="A74" s="103"/>
      <c r="C74" s="108"/>
      <c r="D74" s="103"/>
      <c r="E74" s="103"/>
      <c r="F74" s="103"/>
      <c r="G74" s="103"/>
      <c r="H74" s="103"/>
      <c r="I74" s="103"/>
    </row>
    <row r="75" spans="1:9" s="100" customFormat="1" ht="15">
      <c r="A75" s="103"/>
      <c r="C75" s="108"/>
      <c r="D75" s="103"/>
      <c r="E75" s="103"/>
      <c r="F75" s="103"/>
      <c r="G75" s="103"/>
      <c r="H75" s="103"/>
      <c r="I75" s="103"/>
    </row>
    <row r="76" spans="1:9" s="100" customFormat="1" ht="15">
      <c r="A76" s="103"/>
      <c r="C76" s="108"/>
      <c r="D76" s="103"/>
      <c r="E76" s="103"/>
      <c r="F76" s="103"/>
      <c r="G76" s="103"/>
      <c r="H76" s="103"/>
      <c r="I76" s="103"/>
    </row>
    <row r="77" spans="1:9" s="100" customFormat="1" ht="15">
      <c r="A77" s="103"/>
      <c r="C77" s="108"/>
      <c r="D77" s="103"/>
      <c r="E77" s="103"/>
      <c r="F77" s="103"/>
      <c r="G77" s="103"/>
      <c r="H77" s="103"/>
      <c r="I77" s="103"/>
    </row>
    <row r="78" spans="1:9" s="100" customFormat="1" ht="15">
      <c r="A78" s="103"/>
      <c r="C78" s="108"/>
      <c r="D78" s="103"/>
      <c r="E78" s="103"/>
      <c r="F78" s="103"/>
      <c r="G78" s="103"/>
      <c r="H78" s="103"/>
      <c r="I78" s="103"/>
    </row>
    <row r="79" spans="1:9" s="100" customFormat="1" ht="15">
      <c r="A79" s="103"/>
      <c r="C79" s="108"/>
      <c r="D79" s="103"/>
      <c r="E79" s="103"/>
      <c r="F79" s="103"/>
      <c r="G79" s="103"/>
      <c r="H79" s="103"/>
      <c r="I79" s="103"/>
    </row>
    <row r="80" spans="1:9" s="100" customFormat="1" ht="15">
      <c r="A80" s="103"/>
      <c r="C80" s="108"/>
      <c r="D80" s="103"/>
      <c r="E80" s="103"/>
      <c r="F80" s="103"/>
      <c r="G80" s="103"/>
      <c r="H80" s="103"/>
      <c r="I80" s="103"/>
    </row>
    <row r="81" spans="1:9" s="100" customFormat="1" ht="15">
      <c r="A81" s="103"/>
      <c r="C81" s="108"/>
      <c r="D81" s="103"/>
      <c r="E81" s="103"/>
      <c r="F81" s="103"/>
      <c r="G81" s="103"/>
      <c r="H81" s="103"/>
      <c r="I81" s="103"/>
    </row>
    <row r="82" spans="1:9" s="100" customFormat="1" ht="15">
      <c r="A82" s="103"/>
      <c r="C82" s="108"/>
      <c r="D82" s="103"/>
      <c r="E82" s="103"/>
      <c r="F82" s="103"/>
      <c r="G82" s="103"/>
      <c r="H82" s="103"/>
      <c r="I82" s="103"/>
    </row>
    <row r="83" spans="1:9" s="100" customFormat="1" ht="15">
      <c r="A83" s="103"/>
      <c r="C83" s="108"/>
      <c r="D83" s="103"/>
      <c r="E83" s="103"/>
      <c r="F83" s="103"/>
      <c r="G83" s="103"/>
      <c r="H83" s="103"/>
      <c r="I83" s="103"/>
    </row>
    <row r="84" spans="1:9" s="100" customFormat="1" ht="15">
      <c r="A84" s="103"/>
      <c r="C84" s="108"/>
      <c r="D84" s="103"/>
      <c r="E84" s="103"/>
      <c r="F84" s="103"/>
      <c r="G84" s="103"/>
      <c r="H84" s="103"/>
      <c r="I84" s="103"/>
    </row>
    <row r="85" spans="1:9" s="100" customFormat="1" ht="15">
      <c r="A85" s="103"/>
      <c r="C85" s="108"/>
      <c r="D85" s="103"/>
      <c r="E85" s="103"/>
      <c r="F85" s="103"/>
      <c r="G85" s="103"/>
      <c r="H85" s="103"/>
      <c r="I85" s="103"/>
    </row>
    <row r="86" spans="1:9" s="100" customFormat="1" ht="15">
      <c r="A86" s="103"/>
      <c r="C86" s="108"/>
      <c r="D86" s="103"/>
      <c r="E86" s="103"/>
      <c r="F86" s="103"/>
      <c r="G86" s="103"/>
      <c r="H86" s="103"/>
      <c r="I86" s="103"/>
    </row>
    <row r="87" spans="1:9" s="100" customFormat="1" ht="15">
      <c r="A87" s="103"/>
      <c r="C87" s="108"/>
      <c r="D87" s="103"/>
      <c r="E87" s="103"/>
      <c r="F87" s="103"/>
      <c r="G87" s="103"/>
      <c r="H87" s="103"/>
      <c r="I87" s="103"/>
    </row>
    <row r="88" spans="1:9" s="100" customFormat="1" ht="15">
      <c r="A88" s="103"/>
      <c r="C88" s="108"/>
      <c r="D88" s="103"/>
      <c r="E88" s="103"/>
      <c r="F88" s="103"/>
      <c r="G88" s="103"/>
      <c r="H88" s="103"/>
      <c r="I88" s="103"/>
    </row>
    <row r="89" spans="1:9" s="100" customFormat="1" ht="15">
      <c r="A89" s="103"/>
      <c r="C89" s="108"/>
      <c r="D89" s="103"/>
      <c r="E89" s="103"/>
      <c r="F89" s="103"/>
      <c r="G89" s="103"/>
      <c r="H89" s="103"/>
      <c r="I89" s="103"/>
    </row>
    <row r="90" spans="1:9" s="100" customFormat="1" ht="15">
      <c r="A90" s="103"/>
      <c r="C90" s="108"/>
      <c r="D90" s="103"/>
      <c r="E90" s="103"/>
      <c r="F90" s="103"/>
      <c r="G90" s="103"/>
      <c r="H90" s="103"/>
      <c r="I90" s="103"/>
    </row>
    <row r="91" spans="1:9" s="100" customFormat="1" ht="15">
      <c r="A91" s="103"/>
      <c r="C91" s="108"/>
      <c r="D91" s="103"/>
      <c r="E91" s="103"/>
      <c r="F91" s="103"/>
      <c r="G91" s="103"/>
      <c r="H91" s="103"/>
      <c r="I91" s="103"/>
    </row>
    <row r="92" spans="1:9" s="100" customFormat="1" ht="15">
      <c r="A92" s="103"/>
      <c r="C92" s="108"/>
      <c r="D92" s="103"/>
      <c r="E92" s="103"/>
      <c r="F92" s="103"/>
      <c r="G92" s="103"/>
      <c r="H92" s="103"/>
      <c r="I92" s="103"/>
    </row>
    <row r="93" spans="1:9" s="100" customFormat="1" ht="15">
      <c r="A93" s="103"/>
      <c r="C93" s="108"/>
      <c r="D93" s="103"/>
      <c r="E93" s="103"/>
      <c r="F93" s="103"/>
      <c r="G93" s="103"/>
      <c r="H93" s="103"/>
      <c r="I93" s="103"/>
    </row>
    <row r="94" spans="1:9" s="100" customFormat="1" ht="15">
      <c r="A94" s="103"/>
      <c r="C94" s="108"/>
      <c r="D94" s="103"/>
      <c r="E94" s="103"/>
      <c r="F94" s="103"/>
      <c r="G94" s="103"/>
      <c r="H94" s="103"/>
      <c r="I94" s="103"/>
    </row>
    <row r="95" spans="1:9" s="100" customFormat="1" ht="15">
      <c r="A95" s="103"/>
      <c r="C95" s="108"/>
      <c r="D95" s="103"/>
      <c r="E95" s="103"/>
      <c r="F95" s="103"/>
      <c r="G95" s="103"/>
      <c r="H95" s="103"/>
      <c r="I95" s="103"/>
    </row>
    <row r="96" spans="1:9" s="100" customFormat="1" ht="15">
      <c r="A96" s="103"/>
      <c r="C96" s="108"/>
      <c r="D96" s="103"/>
      <c r="E96" s="103"/>
      <c r="F96" s="103"/>
      <c r="G96" s="103"/>
      <c r="H96" s="103"/>
      <c r="I96" s="103"/>
    </row>
    <row r="97" spans="1:9" s="100" customFormat="1" ht="15">
      <c r="A97" s="103"/>
      <c r="C97" s="108"/>
      <c r="D97" s="103"/>
      <c r="E97" s="103"/>
      <c r="F97" s="103"/>
      <c r="G97" s="103"/>
      <c r="H97" s="103"/>
      <c r="I97" s="103"/>
    </row>
    <row r="98" spans="1:9" s="100" customFormat="1" ht="15">
      <c r="A98" s="103"/>
      <c r="C98" s="108"/>
      <c r="D98" s="103"/>
      <c r="E98" s="103"/>
      <c r="F98" s="103"/>
      <c r="G98" s="103"/>
      <c r="H98" s="103"/>
      <c r="I98" s="103"/>
    </row>
    <row r="99" spans="1:9" s="100" customFormat="1" ht="15">
      <c r="A99" s="103"/>
      <c r="C99" s="108"/>
      <c r="D99" s="103"/>
      <c r="E99" s="103"/>
      <c r="F99" s="103"/>
      <c r="G99" s="103"/>
      <c r="H99" s="103"/>
      <c r="I99" s="103"/>
    </row>
    <row r="100" spans="1:9" s="100" customFormat="1" ht="15">
      <c r="A100" s="103"/>
      <c r="C100" s="108"/>
      <c r="D100" s="103"/>
      <c r="E100" s="103"/>
      <c r="F100" s="103"/>
      <c r="G100" s="103"/>
      <c r="H100" s="103"/>
      <c r="I100" s="103"/>
    </row>
    <row r="101" spans="1:9" s="100" customFormat="1" ht="15">
      <c r="A101" s="103"/>
      <c r="C101" s="108"/>
      <c r="D101" s="103"/>
      <c r="E101" s="103"/>
      <c r="F101" s="103"/>
      <c r="G101" s="103"/>
      <c r="H101" s="103"/>
      <c r="I101" s="103"/>
    </row>
    <row r="102" spans="1:9" s="100" customFormat="1" ht="15">
      <c r="A102" s="103"/>
      <c r="C102" s="108"/>
      <c r="D102" s="103"/>
      <c r="E102" s="103"/>
      <c r="F102" s="103"/>
      <c r="G102" s="103"/>
      <c r="H102" s="103"/>
      <c r="I102" s="103"/>
    </row>
    <row r="103" spans="1:9" s="100" customFormat="1" ht="15">
      <c r="A103" s="103"/>
      <c r="C103" s="108"/>
      <c r="D103" s="103"/>
      <c r="E103" s="103"/>
      <c r="F103" s="103"/>
      <c r="G103" s="103"/>
      <c r="H103" s="103"/>
      <c r="I103" s="103"/>
    </row>
    <row r="104" spans="1:9" s="100" customFormat="1" ht="15">
      <c r="A104" s="103"/>
      <c r="C104" s="108"/>
      <c r="D104" s="103"/>
      <c r="E104" s="103"/>
      <c r="F104" s="103"/>
      <c r="G104" s="103"/>
      <c r="H104" s="103"/>
      <c r="I104" s="103"/>
    </row>
    <row r="105" spans="1:9" s="100" customFormat="1" ht="15">
      <c r="A105" s="103"/>
      <c r="C105" s="108"/>
      <c r="D105" s="103"/>
      <c r="E105" s="103"/>
      <c r="F105" s="103"/>
      <c r="G105" s="103"/>
      <c r="H105" s="103"/>
      <c r="I105" s="103"/>
    </row>
    <row r="106" spans="1:9" s="100" customFormat="1" ht="15">
      <c r="A106" s="103"/>
      <c r="C106" s="108"/>
      <c r="D106" s="103"/>
      <c r="E106" s="103"/>
      <c r="F106" s="103"/>
      <c r="G106" s="103"/>
      <c r="H106" s="103"/>
      <c r="I106" s="103"/>
    </row>
    <row r="107" spans="1:9" s="100" customFormat="1" ht="15">
      <c r="A107" s="103"/>
      <c r="C107" s="108"/>
      <c r="D107" s="103"/>
      <c r="E107" s="103"/>
      <c r="F107" s="103"/>
      <c r="G107" s="103"/>
      <c r="H107" s="103"/>
      <c r="I107" s="103"/>
    </row>
    <row r="108" spans="1:9" s="100" customFormat="1" ht="15">
      <c r="A108" s="103"/>
      <c r="C108" s="108"/>
      <c r="D108" s="103"/>
      <c r="E108" s="103"/>
      <c r="F108" s="103"/>
      <c r="G108" s="103"/>
      <c r="H108" s="103"/>
      <c r="I108" s="103"/>
    </row>
    <row r="109" spans="1:9" s="100" customFormat="1" ht="15">
      <c r="A109" s="103"/>
      <c r="C109" s="108"/>
      <c r="D109" s="103"/>
      <c r="E109" s="103"/>
      <c r="F109" s="103"/>
      <c r="G109" s="103"/>
      <c r="H109" s="103"/>
      <c r="I109" s="103"/>
    </row>
    <row r="110" spans="1:9" s="100" customFormat="1" ht="15">
      <c r="A110" s="103"/>
      <c r="C110" s="108"/>
      <c r="D110" s="103"/>
      <c r="E110" s="103"/>
      <c r="F110" s="103"/>
      <c r="G110" s="103"/>
      <c r="H110" s="103"/>
      <c r="I110" s="103"/>
    </row>
    <row r="111" spans="1:9" s="100" customFormat="1" ht="15">
      <c r="A111" s="103"/>
      <c r="C111" s="108"/>
      <c r="D111" s="103"/>
      <c r="E111" s="103"/>
      <c r="F111" s="103"/>
      <c r="G111" s="103"/>
      <c r="H111" s="103"/>
      <c r="I111" s="103"/>
    </row>
    <row r="112" spans="1:9" s="100" customFormat="1" ht="15">
      <c r="A112" s="103"/>
      <c r="C112" s="108"/>
      <c r="D112" s="103"/>
      <c r="E112" s="103"/>
      <c r="F112" s="103"/>
      <c r="G112" s="103"/>
      <c r="H112" s="103"/>
      <c r="I112" s="103"/>
    </row>
    <row r="113" spans="1:9" s="100" customFormat="1" ht="15">
      <c r="A113" s="103"/>
      <c r="C113" s="108"/>
      <c r="D113" s="103"/>
      <c r="E113" s="103"/>
      <c r="F113" s="103"/>
      <c r="G113" s="103"/>
      <c r="H113" s="103"/>
      <c r="I113" s="103"/>
    </row>
    <row r="114" spans="1:9" s="100" customFormat="1" ht="15">
      <c r="A114" s="103"/>
      <c r="C114" s="108"/>
      <c r="D114" s="103"/>
      <c r="E114" s="103"/>
      <c r="F114" s="103"/>
      <c r="G114" s="103"/>
      <c r="H114" s="103"/>
      <c r="I114" s="103"/>
    </row>
    <row r="115" spans="1:9" s="100" customFormat="1" ht="15">
      <c r="A115" s="103"/>
      <c r="C115" s="108"/>
      <c r="D115" s="103"/>
      <c r="E115" s="103"/>
      <c r="F115" s="103"/>
      <c r="G115" s="103"/>
      <c r="H115" s="103"/>
      <c r="I115" s="103"/>
    </row>
    <row r="116" spans="1:9" s="100" customFormat="1" ht="15">
      <c r="A116" s="103"/>
      <c r="C116" s="108"/>
      <c r="D116" s="103"/>
      <c r="E116" s="103"/>
      <c r="F116" s="103"/>
      <c r="G116" s="103"/>
      <c r="H116" s="103"/>
      <c r="I116" s="103"/>
    </row>
    <row r="117" spans="1:9" s="100" customFormat="1" ht="15">
      <c r="A117" s="103"/>
      <c r="C117" s="108"/>
      <c r="D117" s="103"/>
      <c r="E117" s="103"/>
      <c r="F117" s="103"/>
      <c r="G117" s="103"/>
      <c r="H117" s="103"/>
      <c r="I117" s="103"/>
    </row>
    <row r="118" spans="1:9" s="100" customFormat="1" ht="15">
      <c r="A118" s="103"/>
      <c r="C118" s="108"/>
      <c r="D118" s="103"/>
      <c r="E118" s="103"/>
      <c r="F118" s="103"/>
      <c r="G118" s="103"/>
      <c r="H118" s="103"/>
      <c r="I118" s="103"/>
    </row>
    <row r="119" spans="1:9" s="100" customFormat="1" ht="15">
      <c r="A119" s="103"/>
      <c r="C119" s="108"/>
      <c r="D119" s="103"/>
      <c r="E119" s="103"/>
      <c r="F119" s="103"/>
      <c r="G119" s="103"/>
      <c r="H119" s="103"/>
      <c r="I119" s="103"/>
    </row>
    <row r="120" spans="1:9" s="100" customFormat="1" ht="15">
      <c r="A120" s="103"/>
      <c r="C120" s="108"/>
      <c r="D120" s="103"/>
      <c r="E120" s="103"/>
      <c r="F120" s="103"/>
      <c r="G120" s="103"/>
      <c r="H120" s="103"/>
      <c r="I120" s="103"/>
    </row>
    <row r="121" spans="1:9" s="100" customFormat="1" ht="15">
      <c r="A121" s="103"/>
      <c r="C121" s="108"/>
      <c r="D121" s="103"/>
      <c r="E121" s="103"/>
      <c r="F121" s="103"/>
      <c r="G121" s="103"/>
      <c r="H121" s="103"/>
      <c r="I121" s="103"/>
    </row>
    <row r="122" spans="1:9" s="100" customFormat="1" ht="15">
      <c r="A122" s="103"/>
      <c r="C122" s="108"/>
      <c r="D122" s="103"/>
      <c r="E122" s="103"/>
      <c r="F122" s="103"/>
      <c r="G122" s="103"/>
      <c r="H122" s="103"/>
      <c r="I122" s="103"/>
    </row>
    <row r="123" spans="1:9" s="100" customFormat="1" ht="15">
      <c r="A123" s="103"/>
      <c r="C123" s="108"/>
      <c r="D123" s="103"/>
      <c r="E123" s="103"/>
      <c r="F123" s="103"/>
      <c r="G123" s="103"/>
      <c r="H123" s="103"/>
      <c r="I123" s="103"/>
    </row>
    <row r="124" spans="1:9" s="100" customFormat="1" ht="15">
      <c r="A124" s="103"/>
      <c r="C124" s="108"/>
      <c r="D124" s="103"/>
      <c r="E124" s="103"/>
      <c r="F124" s="103"/>
      <c r="G124" s="103"/>
      <c r="H124" s="103"/>
      <c r="I124" s="103"/>
    </row>
    <row r="125" spans="1:9" s="100" customFormat="1" ht="15">
      <c r="A125" s="103"/>
      <c r="C125" s="108"/>
      <c r="D125" s="103"/>
      <c r="E125" s="103"/>
      <c r="F125" s="103"/>
      <c r="G125" s="103"/>
      <c r="H125" s="103"/>
      <c r="I125" s="103"/>
    </row>
    <row r="126" spans="1:9" s="100" customFormat="1" ht="15">
      <c r="A126" s="103"/>
      <c r="C126" s="108"/>
      <c r="D126" s="103"/>
      <c r="E126" s="103"/>
      <c r="F126" s="103"/>
      <c r="G126" s="103"/>
      <c r="H126" s="103"/>
      <c r="I126" s="103"/>
    </row>
    <row r="127" spans="1:9" s="100" customFormat="1" ht="15">
      <c r="A127" s="103"/>
      <c r="C127" s="108"/>
      <c r="D127" s="103"/>
      <c r="E127" s="103"/>
      <c r="F127" s="103"/>
      <c r="G127" s="103"/>
      <c r="H127" s="103"/>
      <c r="I127" s="103"/>
    </row>
    <row r="128" spans="1:9" s="100" customFormat="1" ht="15">
      <c r="A128" s="103"/>
      <c r="C128" s="108"/>
      <c r="D128" s="103"/>
      <c r="E128" s="103"/>
      <c r="F128" s="103"/>
      <c r="G128" s="103"/>
      <c r="H128" s="103"/>
      <c r="I128" s="103"/>
    </row>
    <row r="129" spans="1:9" s="100" customFormat="1" ht="15">
      <c r="A129" s="103"/>
      <c r="C129" s="108"/>
      <c r="D129" s="103"/>
      <c r="E129" s="103"/>
      <c r="F129" s="103"/>
      <c r="G129" s="103"/>
      <c r="H129" s="103"/>
      <c r="I129" s="103"/>
    </row>
    <row r="130" spans="1:9" s="100" customFormat="1" ht="15">
      <c r="A130" s="103"/>
      <c r="C130" s="108"/>
      <c r="D130" s="103"/>
      <c r="E130" s="103"/>
      <c r="F130" s="103"/>
      <c r="G130" s="103"/>
      <c r="H130" s="103"/>
      <c r="I130" s="103"/>
    </row>
    <row r="131" spans="1:9" s="100" customFormat="1" ht="15">
      <c r="A131" s="103"/>
      <c r="C131" s="108"/>
      <c r="D131" s="103"/>
      <c r="E131" s="103"/>
      <c r="F131" s="103"/>
      <c r="G131" s="103"/>
      <c r="H131" s="103"/>
      <c r="I131" s="103"/>
    </row>
    <row r="132" spans="1:9" s="100" customFormat="1" ht="15">
      <c r="A132" s="103"/>
      <c r="C132" s="108"/>
      <c r="D132" s="103"/>
      <c r="E132" s="103"/>
      <c r="F132" s="103"/>
      <c r="G132" s="103"/>
      <c r="H132" s="103"/>
      <c r="I132" s="103"/>
    </row>
    <row r="133" spans="1:9" s="100" customFormat="1" ht="15">
      <c r="A133" s="103"/>
      <c r="C133" s="108"/>
      <c r="D133" s="103"/>
      <c r="E133" s="103"/>
      <c r="F133" s="103"/>
      <c r="G133" s="103"/>
      <c r="H133" s="103"/>
      <c r="I133" s="103"/>
    </row>
    <row r="134" spans="1:9" s="100" customFormat="1" ht="15">
      <c r="A134" s="103"/>
      <c r="C134" s="108"/>
      <c r="D134" s="103"/>
      <c r="E134" s="103"/>
      <c r="F134" s="103"/>
      <c r="G134" s="103"/>
      <c r="H134" s="103"/>
      <c r="I134" s="103"/>
    </row>
    <row r="135" spans="1:9" s="100" customFormat="1" ht="15">
      <c r="A135" s="103"/>
      <c r="C135" s="108"/>
      <c r="D135" s="103"/>
      <c r="E135" s="103"/>
      <c r="F135" s="103"/>
      <c r="G135" s="103"/>
      <c r="H135" s="103"/>
      <c r="I135" s="103"/>
    </row>
    <row r="136" spans="1:9" s="100" customFormat="1" ht="15">
      <c r="A136" s="103"/>
      <c r="C136" s="108"/>
      <c r="D136" s="103"/>
      <c r="E136" s="103"/>
      <c r="F136" s="103"/>
      <c r="G136" s="103"/>
      <c r="H136" s="103"/>
      <c r="I136" s="103"/>
    </row>
    <row r="137" spans="1:9" s="100" customFormat="1" ht="15">
      <c r="A137" s="103"/>
      <c r="C137" s="108"/>
      <c r="D137" s="103"/>
      <c r="E137" s="103"/>
      <c r="F137" s="103"/>
      <c r="G137" s="103"/>
      <c r="H137" s="103"/>
      <c r="I137" s="103"/>
    </row>
    <row r="138" spans="1:9" s="100" customFormat="1" ht="15">
      <c r="A138" s="103"/>
      <c r="C138" s="108"/>
      <c r="D138" s="103"/>
      <c r="E138" s="103"/>
      <c r="F138" s="103"/>
      <c r="G138" s="103"/>
      <c r="H138" s="103"/>
      <c r="I138" s="103"/>
    </row>
    <row r="139" spans="1:9" s="100" customFormat="1" ht="15">
      <c r="A139" s="103"/>
      <c r="C139" s="108"/>
      <c r="D139" s="103"/>
      <c r="E139" s="103"/>
      <c r="F139" s="103"/>
      <c r="G139" s="103"/>
      <c r="H139" s="103"/>
      <c r="I139" s="103"/>
    </row>
    <row r="140" spans="1:9" s="100" customFormat="1" ht="15">
      <c r="A140" s="103"/>
      <c r="C140" s="108"/>
      <c r="D140" s="103"/>
      <c r="E140" s="103"/>
      <c r="F140" s="103"/>
      <c r="G140" s="103"/>
      <c r="H140" s="103"/>
      <c r="I140" s="103"/>
    </row>
    <row r="141" spans="1:9" s="100" customFormat="1" ht="15">
      <c r="A141" s="103"/>
      <c r="C141" s="108"/>
      <c r="D141" s="103"/>
      <c r="E141" s="103"/>
      <c r="F141" s="103"/>
      <c r="G141" s="103"/>
      <c r="H141" s="103"/>
      <c r="I141" s="103"/>
    </row>
    <row r="142" spans="1:9" s="100" customFormat="1" ht="15">
      <c r="A142" s="103"/>
      <c r="C142" s="108"/>
      <c r="D142" s="103"/>
      <c r="E142" s="103"/>
      <c r="F142" s="103"/>
      <c r="G142" s="103"/>
      <c r="H142" s="103"/>
      <c r="I142" s="103"/>
    </row>
    <row r="143" spans="1:9" s="100" customFormat="1" ht="15">
      <c r="A143" s="103"/>
      <c r="C143" s="108"/>
      <c r="D143" s="103"/>
      <c r="E143" s="103"/>
      <c r="F143" s="103"/>
      <c r="G143" s="103"/>
      <c r="H143" s="103"/>
      <c r="I143" s="103"/>
    </row>
    <row r="144" spans="1:9" s="100" customFormat="1" ht="15">
      <c r="A144" s="103"/>
      <c r="C144" s="108"/>
      <c r="D144" s="103"/>
      <c r="E144" s="103"/>
      <c r="F144" s="103"/>
      <c r="G144" s="103"/>
      <c r="H144" s="103"/>
      <c r="I144" s="103"/>
    </row>
    <row r="145" spans="1:9" s="100" customFormat="1" ht="15">
      <c r="A145" s="103"/>
      <c r="C145" s="108"/>
      <c r="D145" s="103"/>
      <c r="E145" s="103"/>
      <c r="F145" s="103"/>
      <c r="G145" s="103"/>
      <c r="H145" s="103"/>
      <c r="I145" s="103"/>
    </row>
    <row r="146" spans="1:9" s="100" customFormat="1" ht="15">
      <c r="A146" s="103"/>
      <c r="C146" s="108"/>
      <c r="D146" s="103"/>
      <c r="E146" s="103"/>
      <c r="F146" s="103"/>
      <c r="G146" s="103"/>
      <c r="H146" s="103"/>
      <c r="I146" s="103"/>
    </row>
    <row r="147" spans="1:9" s="100" customFormat="1" ht="15">
      <c r="A147" s="103"/>
      <c r="C147" s="108"/>
      <c r="D147" s="103"/>
      <c r="E147" s="103"/>
      <c r="F147" s="103"/>
      <c r="G147" s="103"/>
      <c r="H147" s="103"/>
      <c r="I147" s="103"/>
    </row>
    <row r="148" spans="1:9" s="100" customFormat="1" ht="15">
      <c r="A148" s="103"/>
      <c r="C148" s="108"/>
      <c r="D148" s="103"/>
      <c r="E148" s="103"/>
      <c r="F148" s="103"/>
      <c r="G148" s="103"/>
      <c r="H148" s="103"/>
      <c r="I148" s="103"/>
    </row>
    <row r="149" spans="1:9" s="100" customFormat="1" ht="15">
      <c r="A149" s="103"/>
      <c r="C149" s="108"/>
      <c r="D149" s="103"/>
      <c r="E149" s="103"/>
      <c r="F149" s="103"/>
      <c r="G149" s="103"/>
      <c r="H149" s="103"/>
      <c r="I149" s="103"/>
    </row>
    <row r="150" spans="1:9" s="100" customFormat="1" ht="15">
      <c r="A150" s="103"/>
      <c r="C150" s="108"/>
      <c r="D150" s="103"/>
      <c r="E150" s="103"/>
      <c r="F150" s="103"/>
      <c r="G150" s="103"/>
      <c r="H150" s="103"/>
      <c r="I150" s="103"/>
    </row>
    <row r="151" spans="1:9" s="100" customFormat="1" ht="15">
      <c r="A151" s="103"/>
      <c r="C151" s="108"/>
      <c r="D151" s="103"/>
      <c r="E151" s="103"/>
      <c r="F151" s="103"/>
      <c r="G151" s="103"/>
      <c r="H151" s="103"/>
      <c r="I151" s="103"/>
    </row>
    <row r="152" spans="1:9" s="100" customFormat="1" ht="15">
      <c r="A152" s="103"/>
      <c r="C152" s="108"/>
      <c r="D152" s="103"/>
      <c r="E152" s="103"/>
      <c r="F152" s="103"/>
      <c r="G152" s="103"/>
      <c r="H152" s="103"/>
      <c r="I152" s="103"/>
    </row>
    <row r="153" spans="1:9" s="100" customFormat="1" ht="15">
      <c r="A153" s="103"/>
      <c r="C153" s="108"/>
      <c r="D153" s="103"/>
      <c r="E153" s="103"/>
      <c r="F153" s="103"/>
      <c r="G153" s="103"/>
      <c r="H153" s="103"/>
      <c r="I153" s="103"/>
    </row>
    <row r="154" spans="1:9" s="100" customFormat="1" ht="15">
      <c r="A154" s="103"/>
      <c r="C154" s="108"/>
      <c r="D154" s="103"/>
      <c r="E154" s="103"/>
      <c r="F154" s="103"/>
      <c r="G154" s="103"/>
      <c r="H154" s="103"/>
      <c r="I154" s="103"/>
    </row>
    <row r="155" spans="1:9" s="100" customFormat="1" ht="15">
      <c r="A155" s="103"/>
      <c r="C155" s="108"/>
      <c r="D155" s="103"/>
      <c r="E155" s="103"/>
      <c r="F155" s="103"/>
      <c r="G155" s="103"/>
      <c r="H155" s="103"/>
      <c r="I155" s="103"/>
    </row>
    <row r="156" spans="1:9" s="100" customFormat="1" ht="15">
      <c r="A156" s="103"/>
      <c r="C156" s="108"/>
      <c r="D156" s="103"/>
      <c r="E156" s="103"/>
      <c r="F156" s="103"/>
      <c r="G156" s="103"/>
      <c r="H156" s="103"/>
      <c r="I156" s="103"/>
    </row>
    <row r="157" spans="1:9" s="100" customFormat="1" ht="15">
      <c r="A157" s="103"/>
      <c r="C157" s="108"/>
      <c r="D157" s="103"/>
      <c r="E157" s="103"/>
      <c r="F157" s="103"/>
      <c r="G157" s="103"/>
      <c r="H157" s="103"/>
      <c r="I157" s="103"/>
    </row>
    <row r="158" spans="1:9" s="100" customFormat="1" ht="15">
      <c r="A158" s="103"/>
      <c r="C158" s="108"/>
      <c r="D158" s="103"/>
      <c r="E158" s="103"/>
      <c r="F158" s="103"/>
      <c r="G158" s="103"/>
      <c r="H158" s="103"/>
      <c r="I158" s="103"/>
    </row>
    <row r="159" spans="1:9" s="100" customFormat="1" ht="15">
      <c r="A159" s="103"/>
      <c r="C159" s="108"/>
      <c r="D159" s="103"/>
      <c r="E159" s="103"/>
      <c r="F159" s="103"/>
      <c r="G159" s="103"/>
      <c r="H159" s="103"/>
      <c r="I159" s="103"/>
    </row>
    <row r="160" spans="1:9" s="100" customFormat="1" ht="15">
      <c r="A160" s="103"/>
      <c r="C160" s="108"/>
      <c r="D160" s="103"/>
      <c r="E160" s="103"/>
      <c r="F160" s="103"/>
      <c r="G160" s="103"/>
      <c r="H160" s="103"/>
      <c r="I160" s="103"/>
    </row>
    <row r="161" spans="1:9" s="100" customFormat="1" ht="15">
      <c r="A161" s="103"/>
      <c r="C161" s="108"/>
      <c r="D161" s="103"/>
      <c r="E161" s="103"/>
      <c r="F161" s="103"/>
      <c r="G161" s="103"/>
      <c r="H161" s="103"/>
      <c r="I161" s="103"/>
    </row>
    <row r="162" spans="1:9" s="100" customFormat="1" ht="15">
      <c r="A162" s="103"/>
      <c r="C162" s="108"/>
      <c r="D162" s="103"/>
      <c r="E162" s="103"/>
      <c r="F162" s="103"/>
      <c r="G162" s="103"/>
      <c r="H162" s="103"/>
      <c r="I162" s="103"/>
    </row>
    <row r="163" spans="1:9" s="100" customFormat="1" ht="15">
      <c r="A163" s="103"/>
      <c r="C163" s="108"/>
      <c r="D163" s="103"/>
      <c r="E163" s="103"/>
      <c r="F163" s="103"/>
      <c r="G163" s="103"/>
      <c r="H163" s="103"/>
      <c r="I163" s="103"/>
    </row>
    <row r="164" spans="1:9" s="100" customFormat="1" ht="15">
      <c r="A164" s="103"/>
      <c r="C164" s="108"/>
      <c r="D164" s="103"/>
      <c r="E164" s="103"/>
      <c r="F164" s="103"/>
      <c r="G164" s="103"/>
      <c r="H164" s="103"/>
      <c r="I164" s="103"/>
    </row>
    <row r="165" spans="1:9" s="100" customFormat="1" ht="15">
      <c r="A165" s="103"/>
      <c r="C165" s="108"/>
      <c r="D165" s="103"/>
      <c r="E165" s="103"/>
      <c r="F165" s="103"/>
      <c r="G165" s="103"/>
      <c r="H165" s="103"/>
      <c r="I165" s="103"/>
    </row>
    <row r="166" spans="1:9" s="100" customFormat="1" ht="15">
      <c r="A166" s="103"/>
      <c r="C166" s="108"/>
      <c r="D166" s="103"/>
      <c r="E166" s="103"/>
      <c r="F166" s="103"/>
      <c r="G166" s="103"/>
      <c r="H166" s="103"/>
      <c r="I166" s="103"/>
    </row>
    <row r="167" spans="1:9" s="100" customFormat="1" ht="15">
      <c r="A167" s="103"/>
      <c r="C167" s="108"/>
      <c r="D167" s="103"/>
      <c r="E167" s="103"/>
      <c r="F167" s="103"/>
      <c r="G167" s="103"/>
      <c r="H167" s="103"/>
      <c r="I167" s="103"/>
    </row>
    <row r="168" spans="1:9" s="100" customFormat="1" ht="15">
      <c r="A168" s="103"/>
      <c r="C168" s="108"/>
      <c r="D168" s="103"/>
      <c r="E168" s="103"/>
      <c r="F168" s="103"/>
      <c r="G168" s="103"/>
      <c r="H168" s="103"/>
      <c r="I168" s="103"/>
    </row>
    <row r="169" spans="1:9" s="100" customFormat="1" ht="15">
      <c r="A169" s="103"/>
      <c r="C169" s="108"/>
      <c r="D169" s="103"/>
      <c r="E169" s="103"/>
      <c r="F169" s="103"/>
      <c r="G169" s="103"/>
      <c r="H169" s="103"/>
      <c r="I169" s="103"/>
    </row>
    <row r="170" spans="1:9" s="100" customFormat="1" ht="15">
      <c r="A170" s="103"/>
      <c r="C170" s="108"/>
      <c r="D170" s="103"/>
      <c r="E170" s="103"/>
      <c r="F170" s="103"/>
      <c r="G170" s="103"/>
      <c r="H170" s="103"/>
      <c r="I170" s="103"/>
    </row>
    <row r="171" spans="1:9" s="100" customFormat="1" ht="15">
      <c r="A171" s="103"/>
      <c r="C171" s="108"/>
      <c r="D171" s="103"/>
      <c r="E171" s="103"/>
      <c r="F171" s="103"/>
      <c r="G171" s="103"/>
      <c r="H171" s="103"/>
      <c r="I171" s="103"/>
    </row>
    <row r="172" spans="1:9" s="100" customFormat="1" ht="15">
      <c r="A172" s="103"/>
      <c r="C172" s="108"/>
      <c r="D172" s="103"/>
      <c r="E172" s="103"/>
      <c r="F172" s="103"/>
      <c r="G172" s="103"/>
      <c r="H172" s="103"/>
      <c r="I172" s="103"/>
    </row>
    <row r="173" spans="1:9" s="100" customFormat="1" ht="15">
      <c r="A173" s="103"/>
      <c r="C173" s="108"/>
      <c r="D173" s="103"/>
      <c r="E173" s="103"/>
      <c r="F173" s="103"/>
      <c r="G173" s="103"/>
      <c r="H173" s="103"/>
      <c r="I173" s="103"/>
    </row>
    <row r="174" spans="1:9" s="100" customFormat="1" ht="15">
      <c r="A174" s="103"/>
      <c r="C174" s="108"/>
      <c r="D174" s="103"/>
      <c r="E174" s="103"/>
      <c r="F174" s="103"/>
      <c r="G174" s="103"/>
      <c r="H174" s="103"/>
      <c r="I174" s="103"/>
    </row>
    <row r="175" spans="1:9" s="100" customFormat="1" ht="15">
      <c r="A175" s="103"/>
      <c r="C175" s="108"/>
      <c r="D175" s="103"/>
      <c r="E175" s="103"/>
      <c r="F175" s="103"/>
      <c r="G175" s="103"/>
      <c r="H175" s="103"/>
      <c r="I175" s="103"/>
    </row>
    <row r="176" spans="1:9" s="100" customFormat="1" ht="15">
      <c r="A176" s="103"/>
      <c r="C176" s="108"/>
      <c r="D176" s="103"/>
      <c r="E176" s="103"/>
      <c r="F176" s="103"/>
      <c r="G176" s="103"/>
      <c r="H176" s="103"/>
      <c r="I176" s="103"/>
    </row>
    <row r="177" spans="1:9" s="100" customFormat="1" ht="15">
      <c r="A177" s="103"/>
      <c r="C177" s="108"/>
      <c r="D177" s="103"/>
      <c r="E177" s="103"/>
      <c r="F177" s="103"/>
      <c r="G177" s="103"/>
      <c r="H177" s="103"/>
      <c r="I177" s="103"/>
    </row>
    <row r="178" spans="1:9" s="100" customFormat="1" ht="15">
      <c r="A178" s="103"/>
      <c r="C178" s="108"/>
      <c r="D178" s="103"/>
      <c r="E178" s="103"/>
      <c r="F178" s="103"/>
      <c r="G178" s="103"/>
      <c r="H178" s="103"/>
      <c r="I178" s="103"/>
    </row>
    <row r="179" spans="1:9" s="100" customFormat="1" ht="15">
      <c r="A179" s="103"/>
      <c r="C179" s="108"/>
      <c r="D179" s="103"/>
      <c r="E179" s="103"/>
      <c r="F179" s="103"/>
      <c r="G179" s="103"/>
      <c r="H179" s="103"/>
      <c r="I179" s="103"/>
    </row>
    <row r="180" spans="1:9" s="100" customFormat="1" ht="15">
      <c r="A180" s="103"/>
      <c r="C180" s="108"/>
      <c r="D180" s="103"/>
      <c r="E180" s="103"/>
      <c r="F180" s="103"/>
      <c r="G180" s="103"/>
      <c r="H180" s="103"/>
      <c r="I180" s="103"/>
    </row>
    <row r="181" spans="1:9" s="100" customFormat="1" ht="15">
      <c r="A181" s="103"/>
      <c r="C181" s="108"/>
      <c r="D181" s="103"/>
      <c r="E181" s="103"/>
      <c r="F181" s="103"/>
      <c r="G181" s="103"/>
      <c r="H181" s="103"/>
      <c r="I181" s="103"/>
    </row>
    <row r="182" spans="1:9" s="100" customFormat="1" ht="15">
      <c r="A182" s="103"/>
      <c r="C182" s="108"/>
      <c r="D182" s="103"/>
      <c r="E182" s="103"/>
      <c r="F182" s="103"/>
      <c r="G182" s="103"/>
      <c r="H182" s="103"/>
      <c r="I182" s="103"/>
    </row>
    <row r="183" spans="1:9" s="100" customFormat="1" ht="15">
      <c r="A183" s="103"/>
      <c r="C183" s="108"/>
      <c r="D183" s="103"/>
      <c r="E183" s="103"/>
      <c r="F183" s="103"/>
      <c r="G183" s="103"/>
      <c r="H183" s="103"/>
      <c r="I183" s="103"/>
    </row>
    <row r="184" spans="1:9" s="100" customFormat="1" ht="15">
      <c r="A184" s="103"/>
      <c r="C184" s="108"/>
      <c r="D184" s="103"/>
      <c r="E184" s="103"/>
      <c r="F184" s="103"/>
      <c r="G184" s="103"/>
      <c r="H184" s="103"/>
      <c r="I184" s="103"/>
    </row>
    <row r="185" spans="1:9" s="100" customFormat="1" ht="15">
      <c r="A185" s="103"/>
      <c r="C185" s="108"/>
      <c r="D185" s="103"/>
      <c r="E185" s="103"/>
      <c r="F185" s="103"/>
      <c r="G185" s="103"/>
      <c r="H185" s="103"/>
      <c r="I185" s="103"/>
    </row>
    <row r="186" spans="1:9" s="100" customFormat="1" ht="15">
      <c r="A186" s="103"/>
      <c r="C186" s="108"/>
      <c r="D186" s="103"/>
      <c r="E186" s="103"/>
      <c r="F186" s="103"/>
      <c r="G186" s="103"/>
      <c r="H186" s="103"/>
      <c r="I186" s="103"/>
    </row>
    <row r="187" spans="1:9" s="100" customFormat="1" ht="15">
      <c r="A187" s="103"/>
      <c r="C187" s="108"/>
      <c r="D187" s="103"/>
      <c r="E187" s="103"/>
      <c r="F187" s="103"/>
      <c r="G187" s="103"/>
      <c r="H187" s="103"/>
      <c r="I187" s="103"/>
    </row>
    <row r="188" spans="1:9" s="100" customFormat="1" ht="15">
      <c r="A188" s="103"/>
      <c r="C188" s="108"/>
      <c r="D188" s="103"/>
      <c r="E188" s="103"/>
      <c r="F188" s="103"/>
      <c r="G188" s="103"/>
      <c r="H188" s="103"/>
      <c r="I188" s="103"/>
    </row>
    <row r="189" spans="1:9" s="100" customFormat="1" ht="15">
      <c r="A189" s="103"/>
      <c r="C189" s="108"/>
      <c r="D189" s="103"/>
      <c r="E189" s="103"/>
      <c r="F189" s="103"/>
      <c r="G189" s="103"/>
      <c r="H189" s="103"/>
      <c r="I189" s="103"/>
    </row>
    <row r="190" spans="1:9" s="100" customFormat="1" ht="15">
      <c r="A190" s="103"/>
      <c r="C190" s="108"/>
      <c r="D190" s="103"/>
      <c r="E190" s="103"/>
      <c r="F190" s="103"/>
      <c r="G190" s="103"/>
      <c r="H190" s="103"/>
      <c r="I190" s="103"/>
    </row>
    <row r="191" spans="1:9" s="100" customFormat="1" ht="15">
      <c r="A191" s="103"/>
      <c r="C191" s="108"/>
      <c r="D191" s="103"/>
      <c r="E191" s="103"/>
      <c r="F191" s="103"/>
      <c r="G191" s="103"/>
      <c r="H191" s="103"/>
      <c r="I191" s="103"/>
    </row>
    <row r="192" spans="1:9" s="100" customFormat="1" ht="15">
      <c r="A192" s="103"/>
      <c r="C192" s="108"/>
      <c r="D192" s="103"/>
      <c r="E192" s="103"/>
      <c r="F192" s="103"/>
      <c r="G192" s="103"/>
      <c r="H192" s="103"/>
      <c r="I192" s="103"/>
    </row>
    <row r="193" spans="1:9" s="100" customFormat="1" ht="15">
      <c r="A193" s="103"/>
      <c r="C193" s="108"/>
      <c r="D193" s="103"/>
      <c r="E193" s="103"/>
      <c r="F193" s="103"/>
      <c r="G193" s="103"/>
      <c r="H193" s="103"/>
      <c r="I193" s="103"/>
    </row>
    <row r="194" spans="1:9" s="100" customFormat="1" ht="15">
      <c r="A194" s="103"/>
      <c r="C194" s="108"/>
      <c r="D194" s="103"/>
      <c r="E194" s="103"/>
      <c r="F194" s="103"/>
      <c r="G194" s="103"/>
      <c r="H194" s="103"/>
      <c r="I194" s="103"/>
    </row>
    <row r="195" spans="1:9" s="100" customFormat="1" ht="15">
      <c r="A195" s="103"/>
      <c r="C195" s="108"/>
      <c r="D195" s="103"/>
      <c r="E195" s="103"/>
      <c r="F195" s="103"/>
      <c r="G195" s="103"/>
      <c r="H195" s="103"/>
      <c r="I195" s="103"/>
    </row>
    <row r="196" spans="1:9" s="100" customFormat="1" ht="15">
      <c r="A196" s="103"/>
      <c r="C196" s="108"/>
      <c r="D196" s="103"/>
      <c r="E196" s="103"/>
      <c r="F196" s="103"/>
      <c r="G196" s="103"/>
      <c r="H196" s="103"/>
      <c r="I196" s="103"/>
    </row>
    <row r="197" spans="1:9" s="100" customFormat="1" ht="15">
      <c r="A197" s="103"/>
      <c r="C197" s="108"/>
      <c r="D197" s="103"/>
      <c r="E197" s="103"/>
      <c r="F197" s="103"/>
      <c r="G197" s="103"/>
      <c r="H197" s="103"/>
      <c r="I197" s="103"/>
    </row>
    <row r="198" spans="1:9" s="100" customFormat="1" ht="15">
      <c r="A198" s="103"/>
      <c r="C198" s="108"/>
      <c r="D198" s="103"/>
      <c r="E198" s="103"/>
      <c r="F198" s="103"/>
      <c r="G198" s="103"/>
      <c r="H198" s="103"/>
      <c r="I198" s="103"/>
    </row>
    <row r="199" spans="1:9" s="100" customFormat="1" ht="15">
      <c r="A199" s="103"/>
      <c r="C199" s="108"/>
      <c r="D199" s="103"/>
      <c r="E199" s="103"/>
      <c r="F199" s="103"/>
      <c r="G199" s="103"/>
      <c r="H199" s="103"/>
      <c r="I199" s="103"/>
    </row>
    <row r="200" spans="1:9" s="100" customFormat="1" ht="15">
      <c r="A200" s="103"/>
      <c r="C200" s="108"/>
      <c r="D200" s="103"/>
      <c r="E200" s="103"/>
      <c r="F200" s="103"/>
      <c r="G200" s="103"/>
      <c r="H200" s="103"/>
      <c r="I200" s="103"/>
    </row>
    <row r="201" spans="1:9" s="100" customFormat="1" ht="15">
      <c r="A201" s="103"/>
      <c r="C201" s="108"/>
      <c r="D201" s="103"/>
      <c r="E201" s="103"/>
      <c r="F201" s="103"/>
      <c r="G201" s="103"/>
      <c r="H201" s="103"/>
      <c r="I201" s="103"/>
    </row>
    <row r="202" spans="1:9" s="100" customFormat="1" ht="15">
      <c r="A202" s="103"/>
      <c r="C202" s="108"/>
      <c r="D202" s="103"/>
      <c r="E202" s="103"/>
      <c r="F202" s="103"/>
      <c r="G202" s="103"/>
      <c r="H202" s="103"/>
      <c r="I202" s="103"/>
    </row>
    <row r="203" spans="1:9" s="100" customFormat="1" ht="15">
      <c r="A203" s="103"/>
      <c r="C203" s="108"/>
      <c r="D203" s="103"/>
      <c r="E203" s="103"/>
      <c r="F203" s="103"/>
      <c r="G203" s="103"/>
      <c r="H203" s="103"/>
      <c r="I203" s="103"/>
    </row>
    <row r="204" spans="1:9" s="100" customFormat="1" ht="15">
      <c r="A204" s="103"/>
      <c r="C204" s="108"/>
      <c r="D204" s="103"/>
      <c r="E204" s="103"/>
      <c r="F204" s="103"/>
      <c r="G204" s="103"/>
      <c r="H204" s="103"/>
      <c r="I204" s="103"/>
    </row>
    <row r="205" spans="1:9" s="100" customFormat="1" ht="15">
      <c r="A205" s="103"/>
      <c r="C205" s="108"/>
      <c r="D205" s="103"/>
      <c r="E205" s="103"/>
      <c r="F205" s="103"/>
      <c r="G205" s="103"/>
      <c r="H205" s="103"/>
      <c r="I205" s="103"/>
    </row>
    <row r="206" spans="1:9" s="100" customFormat="1" ht="15">
      <c r="A206" s="103"/>
      <c r="C206" s="108"/>
      <c r="D206" s="103"/>
      <c r="E206" s="103"/>
      <c r="F206" s="103"/>
      <c r="G206" s="103"/>
      <c r="H206" s="103"/>
      <c r="I206" s="103"/>
    </row>
    <row r="207" spans="1:9" s="100" customFormat="1" ht="15">
      <c r="A207" s="103"/>
      <c r="C207" s="108"/>
      <c r="D207" s="103"/>
      <c r="E207" s="103"/>
      <c r="F207" s="103"/>
      <c r="G207" s="103"/>
      <c r="H207" s="103"/>
      <c r="I207" s="103"/>
    </row>
    <row r="208" spans="1:9" s="100" customFormat="1" ht="15">
      <c r="A208" s="103"/>
      <c r="C208" s="108"/>
      <c r="D208" s="103"/>
      <c r="E208" s="103"/>
      <c r="F208" s="103"/>
      <c r="G208" s="103"/>
      <c r="H208" s="103"/>
      <c r="I208" s="103"/>
    </row>
    <row r="209" spans="1:9" s="100" customFormat="1" ht="15">
      <c r="A209" s="103"/>
      <c r="C209" s="108"/>
      <c r="D209" s="103"/>
      <c r="E209" s="103"/>
      <c r="F209" s="103"/>
      <c r="G209" s="103"/>
      <c r="H209" s="103"/>
      <c r="I209" s="103"/>
    </row>
    <row r="210" spans="1:9" s="100" customFormat="1" ht="15">
      <c r="A210" s="103"/>
      <c r="C210" s="108"/>
      <c r="D210" s="103"/>
      <c r="E210" s="103"/>
      <c r="F210" s="103"/>
      <c r="G210" s="103"/>
      <c r="H210" s="103"/>
      <c r="I210" s="103"/>
    </row>
    <row r="211" spans="1:9" s="100" customFormat="1" ht="15">
      <c r="A211" s="103"/>
      <c r="C211" s="108"/>
      <c r="D211" s="103"/>
      <c r="E211" s="103"/>
      <c r="F211" s="103"/>
      <c r="G211" s="103"/>
      <c r="H211" s="103"/>
      <c r="I211" s="103"/>
    </row>
    <row r="212" spans="1:9" s="100" customFormat="1" ht="15">
      <c r="A212" s="103"/>
      <c r="C212" s="108"/>
      <c r="D212" s="103"/>
      <c r="E212" s="103"/>
      <c r="F212" s="103"/>
      <c r="G212" s="103"/>
      <c r="H212" s="103"/>
      <c r="I212" s="103"/>
    </row>
    <row r="213" spans="1:9" s="100" customFormat="1" ht="15">
      <c r="A213" s="103"/>
      <c r="C213" s="108"/>
      <c r="D213" s="103"/>
      <c r="E213" s="103"/>
      <c r="F213" s="103"/>
      <c r="G213" s="103"/>
      <c r="H213" s="103"/>
      <c r="I213" s="103"/>
    </row>
    <row r="214" spans="1:9" s="100" customFormat="1" ht="15">
      <c r="A214" s="103"/>
      <c r="C214" s="108"/>
      <c r="D214" s="103"/>
      <c r="E214" s="103"/>
      <c r="F214" s="103"/>
      <c r="G214" s="103"/>
      <c r="H214" s="103"/>
      <c r="I214" s="103"/>
    </row>
    <row r="215" spans="1:9" s="100" customFormat="1" ht="15">
      <c r="A215" s="103"/>
      <c r="C215" s="108"/>
      <c r="D215" s="103"/>
      <c r="E215" s="103"/>
      <c r="F215" s="103"/>
      <c r="G215" s="103"/>
      <c r="H215" s="103"/>
      <c r="I215" s="103"/>
    </row>
    <row r="216" spans="1:9" s="100" customFormat="1" ht="15">
      <c r="A216" s="103"/>
      <c r="C216" s="108"/>
      <c r="D216" s="103"/>
      <c r="E216" s="103"/>
      <c r="F216" s="103"/>
      <c r="G216" s="103"/>
      <c r="H216" s="103"/>
      <c r="I216" s="103"/>
    </row>
    <row r="217" spans="1:9" s="100" customFormat="1" ht="15">
      <c r="A217" s="103"/>
      <c r="C217" s="108"/>
      <c r="D217" s="103"/>
      <c r="E217" s="103"/>
      <c r="F217" s="103"/>
      <c r="G217" s="103"/>
      <c r="H217" s="103"/>
      <c r="I217" s="103"/>
    </row>
    <row r="218" spans="1:9" s="100" customFormat="1" ht="15">
      <c r="A218" s="103"/>
      <c r="C218" s="108"/>
      <c r="D218" s="103"/>
      <c r="E218" s="103"/>
      <c r="F218" s="103"/>
      <c r="G218" s="103"/>
      <c r="H218" s="103"/>
      <c r="I218" s="103"/>
    </row>
    <row r="219" spans="1:9" s="100" customFormat="1" ht="15">
      <c r="A219" s="103"/>
      <c r="C219" s="108"/>
      <c r="D219" s="103"/>
      <c r="E219" s="103"/>
      <c r="F219" s="103"/>
      <c r="G219" s="103"/>
      <c r="H219" s="103"/>
      <c r="I219" s="103"/>
    </row>
    <row r="220" spans="1:9" s="100" customFormat="1" ht="15">
      <c r="A220" s="103"/>
      <c r="C220" s="108"/>
      <c r="D220" s="103"/>
      <c r="E220" s="103"/>
      <c r="F220" s="103"/>
      <c r="G220" s="103"/>
      <c r="H220" s="103"/>
      <c r="I220" s="103"/>
    </row>
    <row r="221" spans="1:9" s="100" customFormat="1" ht="15">
      <c r="A221" s="103"/>
      <c r="C221" s="108"/>
      <c r="D221" s="103"/>
      <c r="E221" s="103"/>
      <c r="F221" s="103"/>
      <c r="G221" s="103"/>
      <c r="H221" s="103"/>
      <c r="I221" s="103"/>
    </row>
    <row r="222" spans="1:9" s="100" customFormat="1" ht="15">
      <c r="A222" s="103"/>
      <c r="C222" s="108"/>
      <c r="D222" s="103"/>
      <c r="E222" s="103"/>
      <c r="F222" s="103"/>
      <c r="G222" s="103"/>
      <c r="H222" s="103"/>
      <c r="I222" s="103"/>
    </row>
    <row r="223" spans="1:9" s="100" customFormat="1" ht="15">
      <c r="A223" s="103"/>
      <c r="C223" s="108"/>
      <c r="D223" s="103"/>
      <c r="E223" s="103"/>
      <c r="F223" s="103"/>
      <c r="G223" s="103"/>
      <c r="H223" s="103"/>
      <c r="I223" s="103"/>
    </row>
    <row r="224" spans="1:9" s="100" customFormat="1" ht="15">
      <c r="A224" s="103"/>
      <c r="C224" s="108"/>
      <c r="D224" s="103"/>
      <c r="E224" s="103"/>
      <c r="F224" s="103"/>
      <c r="G224" s="103"/>
      <c r="H224" s="103"/>
      <c r="I224" s="103"/>
    </row>
    <row r="225" spans="1:9" s="100" customFormat="1" ht="15">
      <c r="A225" s="103"/>
      <c r="C225" s="108"/>
      <c r="D225" s="103"/>
      <c r="E225" s="103"/>
      <c r="F225" s="103"/>
      <c r="G225" s="103"/>
      <c r="H225" s="103"/>
      <c r="I225" s="103"/>
    </row>
    <row r="226" spans="1:9" s="100" customFormat="1" ht="15">
      <c r="A226" s="103"/>
      <c r="C226" s="108"/>
      <c r="D226" s="103"/>
      <c r="E226" s="103"/>
      <c r="F226" s="103"/>
      <c r="G226" s="103"/>
      <c r="H226" s="103"/>
      <c r="I226" s="103"/>
    </row>
    <row r="227" spans="1:9" s="100" customFormat="1" ht="15">
      <c r="A227" s="103"/>
      <c r="C227" s="108"/>
      <c r="D227" s="103"/>
      <c r="E227" s="103"/>
      <c r="F227" s="103"/>
      <c r="G227" s="103"/>
      <c r="H227" s="103"/>
      <c r="I227" s="103"/>
    </row>
    <row r="228" spans="1:9" s="100" customFormat="1" ht="15">
      <c r="A228" s="103"/>
      <c r="C228" s="108"/>
      <c r="D228" s="103"/>
      <c r="E228" s="103"/>
      <c r="F228" s="103"/>
      <c r="G228" s="103"/>
      <c r="H228" s="103"/>
      <c r="I228" s="103"/>
    </row>
    <row r="229" spans="1:9" s="100" customFormat="1" ht="15">
      <c r="A229" s="103"/>
      <c r="C229" s="108"/>
      <c r="D229" s="103"/>
      <c r="E229" s="103"/>
      <c r="F229" s="103"/>
      <c r="G229" s="103"/>
      <c r="H229" s="103"/>
      <c r="I229" s="103"/>
    </row>
    <row r="230" spans="1:9" s="100" customFormat="1" ht="15">
      <c r="A230" s="103"/>
      <c r="C230" s="108"/>
      <c r="D230" s="103"/>
      <c r="E230" s="103"/>
      <c r="F230" s="103"/>
      <c r="G230" s="103"/>
      <c r="H230" s="103"/>
      <c r="I230" s="103"/>
    </row>
    <row r="231" spans="1:9" s="100" customFormat="1" ht="15">
      <c r="A231" s="103"/>
      <c r="C231" s="108"/>
      <c r="D231" s="103"/>
      <c r="E231" s="103"/>
      <c r="F231" s="103"/>
      <c r="G231" s="103"/>
      <c r="H231" s="103"/>
      <c r="I231" s="103"/>
    </row>
    <row r="232" spans="1:9" s="100" customFormat="1" ht="15">
      <c r="A232" s="103"/>
      <c r="C232" s="108"/>
      <c r="D232" s="103"/>
      <c r="E232" s="103"/>
      <c r="F232" s="103"/>
      <c r="G232" s="103"/>
      <c r="H232" s="103"/>
      <c r="I232" s="103"/>
    </row>
    <row r="233" spans="1:9" s="100" customFormat="1" ht="15">
      <c r="A233" s="103"/>
      <c r="C233" s="108"/>
      <c r="D233" s="103"/>
      <c r="E233" s="103"/>
      <c r="F233" s="103"/>
      <c r="G233" s="103"/>
      <c r="H233" s="103"/>
      <c r="I233" s="103"/>
    </row>
    <row r="234" spans="1:9" s="100" customFormat="1" ht="15">
      <c r="A234" s="103"/>
      <c r="C234" s="108"/>
      <c r="D234" s="103"/>
      <c r="E234" s="103"/>
      <c r="F234" s="103"/>
      <c r="G234" s="103"/>
      <c r="H234" s="103"/>
      <c r="I234" s="103"/>
    </row>
    <row r="235" spans="1:9" s="100" customFormat="1" ht="15">
      <c r="A235" s="103"/>
      <c r="C235" s="108"/>
      <c r="D235" s="103"/>
      <c r="E235" s="103"/>
      <c r="F235" s="103"/>
      <c r="G235" s="103"/>
      <c r="H235" s="103"/>
      <c r="I235" s="103"/>
    </row>
    <row r="236" spans="1:9" s="100" customFormat="1" ht="15">
      <c r="A236" s="103"/>
      <c r="C236" s="108"/>
      <c r="D236" s="103"/>
      <c r="E236" s="103"/>
      <c r="F236" s="103"/>
      <c r="G236" s="103"/>
      <c r="H236" s="103"/>
      <c r="I236" s="103"/>
    </row>
    <row r="237" spans="1:9" s="100" customFormat="1" ht="15">
      <c r="A237" s="103"/>
      <c r="C237" s="108"/>
      <c r="D237" s="103"/>
      <c r="E237" s="103"/>
      <c r="F237" s="103"/>
      <c r="G237" s="103"/>
      <c r="H237" s="103"/>
      <c r="I237" s="103"/>
    </row>
    <row r="238" spans="1:9" s="100" customFormat="1" ht="15">
      <c r="A238" s="103"/>
      <c r="C238" s="108"/>
      <c r="D238" s="103"/>
      <c r="E238" s="103"/>
      <c r="F238" s="103"/>
      <c r="G238" s="103"/>
      <c r="H238" s="103"/>
      <c r="I238" s="103"/>
    </row>
    <row r="239" spans="1:9" s="100" customFormat="1" ht="15">
      <c r="A239" s="103"/>
      <c r="C239" s="108"/>
      <c r="D239" s="103"/>
      <c r="E239" s="103"/>
      <c r="F239" s="103"/>
      <c r="G239" s="103"/>
      <c r="H239" s="103"/>
      <c r="I239" s="103"/>
    </row>
    <row r="240" spans="1:9" s="100" customFormat="1" ht="15">
      <c r="A240" s="103"/>
      <c r="C240" s="108"/>
      <c r="D240" s="103"/>
      <c r="E240" s="103"/>
      <c r="F240" s="103"/>
      <c r="G240" s="103"/>
      <c r="H240" s="103"/>
      <c r="I240" s="103"/>
    </row>
    <row r="241" spans="1:9" s="100" customFormat="1" ht="15">
      <c r="A241" s="103"/>
      <c r="C241" s="108"/>
      <c r="D241" s="103"/>
      <c r="E241" s="103"/>
      <c r="F241" s="103"/>
      <c r="G241" s="103"/>
      <c r="H241" s="103"/>
      <c r="I241" s="103"/>
    </row>
    <row r="242" spans="1:9" s="100" customFormat="1" ht="15">
      <c r="A242" s="103"/>
      <c r="C242" s="108"/>
      <c r="D242" s="103"/>
      <c r="E242" s="103"/>
      <c r="F242" s="103"/>
      <c r="G242" s="103"/>
      <c r="H242" s="103"/>
      <c r="I242" s="103"/>
    </row>
    <row r="243" spans="1:9" s="100" customFormat="1" ht="15">
      <c r="A243" s="103"/>
      <c r="C243" s="108"/>
      <c r="D243" s="103"/>
      <c r="E243" s="103"/>
      <c r="F243" s="103"/>
      <c r="G243" s="103"/>
      <c r="H243" s="103"/>
      <c r="I243" s="103"/>
    </row>
    <row r="244" spans="1:9" s="100" customFormat="1" ht="15">
      <c r="A244" s="103"/>
      <c r="C244" s="108"/>
      <c r="D244" s="103"/>
      <c r="E244" s="103"/>
      <c r="F244" s="103"/>
      <c r="G244" s="103"/>
      <c r="H244" s="103"/>
      <c r="I244" s="103"/>
    </row>
    <row r="245" spans="1:9" s="100" customFormat="1" ht="15">
      <c r="A245" s="103"/>
      <c r="C245" s="108"/>
      <c r="D245" s="103"/>
      <c r="E245" s="103"/>
      <c r="F245" s="103"/>
      <c r="G245" s="103"/>
      <c r="H245" s="103"/>
      <c r="I245" s="103"/>
    </row>
    <row r="246" spans="1:9" s="100" customFormat="1" ht="15">
      <c r="A246" s="103"/>
      <c r="C246" s="108"/>
      <c r="D246" s="103"/>
      <c r="E246" s="103"/>
      <c r="F246" s="103"/>
      <c r="G246" s="103"/>
      <c r="H246" s="103"/>
      <c r="I246" s="103"/>
    </row>
    <row r="247" spans="1:9" s="100" customFormat="1" ht="15">
      <c r="A247" s="103"/>
      <c r="C247" s="108"/>
      <c r="D247" s="103"/>
      <c r="E247" s="103"/>
      <c r="F247" s="103"/>
      <c r="G247" s="103"/>
      <c r="H247" s="103"/>
      <c r="I247" s="103"/>
    </row>
    <row r="248" spans="1:9" s="100" customFormat="1" ht="15">
      <c r="A248" s="103"/>
      <c r="C248" s="108"/>
      <c r="D248" s="103"/>
      <c r="E248" s="103"/>
      <c r="F248" s="103"/>
      <c r="G248" s="103"/>
      <c r="H248" s="103"/>
      <c r="I248" s="103"/>
    </row>
    <row r="249" spans="1:9" s="100" customFormat="1" ht="15">
      <c r="A249" s="103"/>
      <c r="C249" s="108"/>
      <c r="D249" s="103"/>
      <c r="E249" s="103"/>
      <c r="F249" s="103"/>
      <c r="G249" s="103"/>
      <c r="H249" s="103"/>
      <c r="I249" s="103"/>
    </row>
    <row r="250" spans="1:9" s="100" customFormat="1" ht="15">
      <c r="A250" s="103"/>
      <c r="C250" s="108"/>
      <c r="D250" s="103"/>
      <c r="E250" s="103"/>
      <c r="F250" s="103"/>
      <c r="G250" s="103"/>
      <c r="H250" s="103"/>
      <c r="I250" s="103"/>
    </row>
    <row r="251" spans="1:9" s="100" customFormat="1" ht="15">
      <c r="A251" s="103"/>
      <c r="C251" s="108"/>
      <c r="D251" s="103"/>
      <c r="E251" s="103"/>
      <c r="F251" s="103"/>
      <c r="G251" s="103"/>
      <c r="H251" s="103"/>
      <c r="I251" s="103"/>
    </row>
    <row r="252" spans="1:9" s="100" customFormat="1" ht="15">
      <c r="A252" s="103"/>
      <c r="C252" s="108"/>
      <c r="D252" s="103"/>
      <c r="E252" s="103"/>
      <c r="F252" s="103"/>
      <c r="G252" s="103"/>
      <c r="H252" s="103"/>
      <c r="I252" s="103"/>
    </row>
    <row r="253" spans="1:9" s="100" customFormat="1" ht="15">
      <c r="A253" s="103"/>
      <c r="C253" s="108"/>
      <c r="D253" s="103"/>
      <c r="E253" s="103"/>
      <c r="F253" s="103"/>
      <c r="G253" s="103"/>
      <c r="H253" s="103"/>
      <c r="I253" s="103"/>
    </row>
    <row r="254" spans="1:9" s="100" customFormat="1" ht="15">
      <c r="A254" s="103"/>
      <c r="C254" s="108"/>
      <c r="D254" s="103"/>
      <c r="E254" s="103"/>
      <c r="F254" s="103"/>
      <c r="G254" s="103"/>
      <c r="H254" s="103"/>
      <c r="I254" s="103"/>
    </row>
    <row r="255" spans="1:9" s="100" customFormat="1" ht="15">
      <c r="A255" s="103"/>
      <c r="C255" s="108"/>
      <c r="D255" s="103"/>
      <c r="E255" s="103"/>
      <c r="F255" s="103"/>
      <c r="G255" s="103"/>
      <c r="H255" s="103"/>
      <c r="I255" s="103"/>
    </row>
    <row r="256" spans="1:9" s="100" customFormat="1" ht="15">
      <c r="A256" s="103"/>
      <c r="C256" s="108"/>
      <c r="D256" s="103"/>
      <c r="E256" s="103"/>
      <c r="F256" s="103"/>
      <c r="G256" s="103"/>
      <c r="H256" s="103"/>
      <c r="I256" s="103"/>
    </row>
    <row r="257" spans="1:9" s="100" customFormat="1" ht="15">
      <c r="A257" s="103"/>
      <c r="C257" s="108"/>
      <c r="D257" s="103"/>
      <c r="E257" s="103"/>
      <c r="F257" s="103"/>
      <c r="G257" s="103"/>
      <c r="H257" s="103"/>
      <c r="I257" s="103"/>
    </row>
    <row r="258" spans="1:9" s="100" customFormat="1" ht="15">
      <c r="A258" s="103"/>
      <c r="C258" s="108"/>
      <c r="D258" s="103"/>
      <c r="E258" s="103"/>
      <c r="F258" s="103"/>
      <c r="G258" s="103"/>
      <c r="H258" s="103"/>
      <c r="I258" s="103"/>
    </row>
    <row r="259" spans="1:9" s="100" customFormat="1" ht="15">
      <c r="A259" s="103"/>
      <c r="C259" s="108"/>
      <c r="D259" s="103"/>
      <c r="E259" s="103"/>
      <c r="F259" s="103"/>
      <c r="G259" s="103"/>
      <c r="H259" s="103"/>
      <c r="I259" s="103"/>
    </row>
    <row r="260" spans="1:9" s="100" customFormat="1" ht="15">
      <c r="A260" s="103"/>
      <c r="C260" s="108"/>
      <c r="D260" s="103"/>
      <c r="E260" s="103"/>
      <c r="F260" s="103"/>
      <c r="G260" s="103"/>
      <c r="H260" s="103"/>
      <c r="I260" s="103"/>
    </row>
    <row r="261" spans="1:9" s="100" customFormat="1" ht="15">
      <c r="A261" s="103"/>
      <c r="C261" s="108"/>
      <c r="D261" s="103"/>
      <c r="E261" s="103"/>
      <c r="F261" s="103"/>
      <c r="G261" s="103"/>
      <c r="H261" s="103"/>
      <c r="I261" s="103"/>
    </row>
    <row r="262" spans="1:9" s="100" customFormat="1" ht="15">
      <c r="A262" s="103"/>
      <c r="C262" s="108"/>
      <c r="D262" s="103"/>
      <c r="E262" s="103"/>
      <c r="F262" s="103"/>
      <c r="G262" s="103"/>
      <c r="H262" s="103"/>
      <c r="I262" s="103"/>
    </row>
    <row r="263" spans="1:9" s="100" customFormat="1" ht="15">
      <c r="A263" s="103"/>
      <c r="C263" s="108"/>
      <c r="D263" s="103"/>
      <c r="E263" s="103"/>
      <c r="F263" s="103"/>
      <c r="G263" s="103"/>
      <c r="H263" s="103"/>
      <c r="I263" s="103"/>
    </row>
    <row r="264" spans="1:9" s="100" customFormat="1" ht="15">
      <c r="A264" s="103"/>
      <c r="C264" s="108"/>
      <c r="D264" s="103"/>
      <c r="E264" s="103"/>
      <c r="F264" s="103"/>
      <c r="G264" s="103"/>
      <c r="H264" s="103"/>
      <c r="I264" s="103"/>
    </row>
    <row r="265" spans="1:9" s="100" customFormat="1" ht="15">
      <c r="A265" s="103"/>
      <c r="C265" s="108"/>
      <c r="D265" s="103"/>
      <c r="E265" s="103"/>
      <c r="F265" s="103"/>
      <c r="G265" s="103"/>
      <c r="H265" s="103"/>
      <c r="I265" s="103"/>
    </row>
    <row r="266" spans="1:9" s="100" customFormat="1" ht="15">
      <c r="A266" s="103"/>
      <c r="C266" s="108"/>
      <c r="D266" s="103"/>
      <c r="E266" s="103"/>
      <c r="F266" s="103"/>
      <c r="G266" s="103"/>
      <c r="H266" s="103"/>
      <c r="I266" s="103"/>
    </row>
    <row r="267" spans="1:9" s="100" customFormat="1" ht="15">
      <c r="A267" s="103"/>
      <c r="C267" s="108"/>
      <c r="D267" s="103"/>
      <c r="E267" s="103"/>
      <c r="F267" s="103"/>
      <c r="G267" s="103"/>
      <c r="H267" s="103"/>
      <c r="I267" s="103"/>
    </row>
    <row r="268" spans="1:9" s="100" customFormat="1" ht="15">
      <c r="A268" s="103"/>
      <c r="C268" s="108"/>
      <c r="D268" s="103"/>
      <c r="E268" s="103"/>
      <c r="F268" s="103"/>
      <c r="G268" s="103"/>
      <c r="H268" s="103"/>
      <c r="I268" s="103"/>
    </row>
    <row r="269" spans="1:9" s="100" customFormat="1" ht="15">
      <c r="A269" s="103"/>
      <c r="C269" s="108"/>
      <c r="D269" s="103"/>
      <c r="E269" s="103"/>
      <c r="F269" s="103"/>
      <c r="G269" s="103"/>
      <c r="H269" s="103"/>
      <c r="I269" s="103"/>
    </row>
    <row r="270" spans="1:9" s="100" customFormat="1" ht="15">
      <c r="A270" s="103"/>
      <c r="C270" s="108"/>
      <c r="D270" s="103"/>
      <c r="E270" s="103"/>
      <c r="F270" s="103"/>
      <c r="G270" s="103"/>
      <c r="H270" s="103"/>
      <c r="I270" s="103"/>
    </row>
    <row r="271" spans="1:9" s="100" customFormat="1" ht="15">
      <c r="A271" s="103"/>
      <c r="C271" s="108"/>
      <c r="D271" s="103"/>
      <c r="E271" s="103"/>
      <c r="F271" s="103"/>
      <c r="G271" s="103"/>
      <c r="H271" s="103"/>
      <c r="I271" s="103"/>
    </row>
    <row r="272" spans="1:9" s="100" customFormat="1" ht="15">
      <c r="A272" s="103"/>
      <c r="C272" s="108"/>
      <c r="D272" s="103"/>
      <c r="E272" s="103"/>
      <c r="F272" s="103"/>
      <c r="G272" s="103"/>
      <c r="H272" s="103"/>
      <c r="I272" s="103"/>
    </row>
    <row r="273" spans="1:9" s="100" customFormat="1" ht="15">
      <c r="A273" s="103"/>
      <c r="C273" s="108"/>
      <c r="D273" s="103"/>
      <c r="E273" s="103"/>
      <c r="F273" s="103"/>
      <c r="G273" s="103"/>
      <c r="H273" s="103"/>
      <c r="I273" s="103"/>
    </row>
    <row r="274" spans="1:9" s="100" customFormat="1" ht="15">
      <c r="A274" s="103"/>
      <c r="C274" s="108"/>
      <c r="D274" s="103"/>
      <c r="E274" s="103"/>
      <c r="F274" s="103"/>
      <c r="G274" s="103"/>
      <c r="H274" s="103"/>
      <c r="I274" s="103"/>
    </row>
    <row r="275" spans="1:9" s="100" customFormat="1" ht="15">
      <c r="A275" s="103"/>
      <c r="C275" s="108"/>
      <c r="D275" s="103"/>
      <c r="E275" s="103"/>
      <c r="F275" s="103"/>
      <c r="G275" s="103"/>
      <c r="H275" s="103"/>
      <c r="I275" s="103"/>
    </row>
    <row r="276" spans="1:9" s="100" customFormat="1" ht="15">
      <c r="A276" s="103"/>
      <c r="C276" s="108"/>
      <c r="D276" s="103"/>
      <c r="E276" s="103"/>
      <c r="F276" s="103"/>
      <c r="G276" s="103"/>
      <c r="H276" s="103"/>
      <c r="I276" s="103"/>
    </row>
    <row r="277" spans="1:9" s="100" customFormat="1" ht="15">
      <c r="A277" s="103"/>
      <c r="C277" s="108"/>
      <c r="D277" s="103"/>
      <c r="E277" s="103"/>
      <c r="F277" s="103"/>
      <c r="G277" s="103"/>
      <c r="H277" s="103"/>
      <c r="I277" s="103"/>
    </row>
    <row r="278" spans="1:9" s="100" customFormat="1" ht="15">
      <c r="A278" s="103"/>
      <c r="C278" s="108"/>
      <c r="D278" s="103"/>
      <c r="E278" s="103"/>
      <c r="F278" s="103"/>
      <c r="G278" s="103"/>
      <c r="H278" s="103"/>
      <c r="I278" s="103"/>
    </row>
    <row r="279" spans="1:9" s="100" customFormat="1" ht="15">
      <c r="A279" s="103"/>
      <c r="C279" s="108"/>
      <c r="D279" s="103"/>
      <c r="E279" s="103"/>
      <c r="F279" s="103"/>
      <c r="G279" s="103"/>
      <c r="H279" s="103"/>
      <c r="I279" s="103"/>
    </row>
    <row r="280" spans="1:9" s="100" customFormat="1" ht="15">
      <c r="A280" s="103"/>
      <c r="C280" s="108"/>
      <c r="D280" s="103"/>
      <c r="E280" s="103"/>
      <c r="F280" s="103"/>
      <c r="G280" s="103"/>
      <c r="H280" s="103"/>
      <c r="I280" s="103"/>
    </row>
    <row r="281" spans="1:9" s="100" customFormat="1" ht="15">
      <c r="A281" s="103"/>
      <c r="C281" s="108"/>
      <c r="D281" s="103"/>
      <c r="E281" s="103"/>
      <c r="F281" s="103"/>
      <c r="G281" s="103"/>
      <c r="H281" s="103"/>
      <c r="I281" s="103"/>
    </row>
    <row r="282" spans="1:9" s="100" customFormat="1" ht="15">
      <c r="A282" s="103"/>
      <c r="C282" s="108"/>
      <c r="D282" s="103"/>
      <c r="E282" s="103"/>
      <c r="F282" s="103"/>
      <c r="G282" s="103"/>
      <c r="H282" s="103"/>
      <c r="I282" s="103"/>
    </row>
    <row r="283" spans="1:9" s="100" customFormat="1" ht="15">
      <c r="A283" s="103"/>
      <c r="C283" s="108"/>
      <c r="D283" s="103"/>
      <c r="E283" s="103"/>
      <c r="F283" s="103"/>
      <c r="G283" s="103"/>
      <c r="H283" s="103"/>
      <c r="I283" s="103"/>
    </row>
    <row r="284" spans="1:9" s="100" customFormat="1" ht="15">
      <c r="A284" s="103"/>
      <c r="C284" s="108"/>
      <c r="D284" s="103"/>
      <c r="E284" s="103"/>
      <c r="F284" s="103"/>
      <c r="G284" s="103"/>
      <c r="H284" s="103"/>
      <c r="I284" s="103"/>
    </row>
    <row r="285" spans="1:9" s="100" customFormat="1" ht="15">
      <c r="A285" s="103"/>
      <c r="C285" s="108"/>
      <c r="D285" s="103"/>
      <c r="E285" s="103"/>
      <c r="F285" s="103"/>
      <c r="G285" s="103"/>
      <c r="H285" s="103"/>
      <c r="I285" s="103"/>
    </row>
    <row r="286" spans="1:9" s="100" customFormat="1" ht="15">
      <c r="A286" s="103"/>
      <c r="C286" s="108"/>
      <c r="D286" s="103"/>
      <c r="E286" s="103"/>
      <c r="F286" s="103"/>
      <c r="G286" s="103"/>
      <c r="H286" s="103"/>
      <c r="I286" s="103"/>
    </row>
    <row r="287" spans="1:9" s="100" customFormat="1" ht="15">
      <c r="A287" s="103"/>
      <c r="C287" s="108"/>
      <c r="D287" s="103"/>
      <c r="E287" s="103"/>
      <c r="F287" s="103"/>
      <c r="G287" s="103"/>
      <c r="H287" s="103"/>
      <c r="I287" s="103"/>
    </row>
    <row r="288" spans="1:9" s="100" customFormat="1" ht="15">
      <c r="A288" s="103"/>
      <c r="C288" s="108"/>
      <c r="D288" s="103"/>
      <c r="E288" s="103"/>
      <c r="F288" s="103"/>
      <c r="G288" s="103"/>
      <c r="H288" s="103"/>
      <c r="I288" s="103"/>
    </row>
    <row r="289" spans="1:9" s="100" customFormat="1" ht="15">
      <c r="A289" s="103"/>
      <c r="C289" s="108"/>
      <c r="D289" s="103"/>
      <c r="E289" s="103"/>
      <c r="F289" s="103"/>
      <c r="G289" s="103"/>
      <c r="H289" s="103"/>
      <c r="I289" s="103"/>
    </row>
    <row r="290" spans="1:9" s="100" customFormat="1" ht="15">
      <c r="A290" s="103"/>
      <c r="C290" s="108"/>
      <c r="D290" s="103"/>
      <c r="E290" s="103"/>
      <c r="F290" s="103"/>
      <c r="G290" s="103"/>
      <c r="H290" s="103"/>
      <c r="I290" s="103"/>
    </row>
    <row r="291" spans="1:9" s="100" customFormat="1" ht="15">
      <c r="A291" s="103"/>
      <c r="C291" s="108"/>
      <c r="D291" s="103"/>
      <c r="E291" s="103"/>
      <c r="F291" s="103"/>
      <c r="G291" s="103"/>
      <c r="H291" s="103"/>
      <c r="I291" s="103"/>
    </row>
    <row r="292" spans="1:9" s="100" customFormat="1" ht="15">
      <c r="A292" s="103"/>
      <c r="C292" s="108"/>
      <c r="D292" s="103"/>
      <c r="E292" s="103"/>
      <c r="F292" s="103"/>
      <c r="G292" s="103"/>
      <c r="H292" s="103"/>
      <c r="I292" s="103"/>
    </row>
    <row r="293" spans="1:9" s="100" customFormat="1" ht="15">
      <c r="A293" s="103"/>
      <c r="C293" s="108"/>
      <c r="D293" s="103"/>
      <c r="E293" s="103"/>
      <c r="F293" s="103"/>
      <c r="G293" s="103"/>
      <c r="H293" s="103"/>
      <c r="I293" s="103"/>
    </row>
    <row r="294" spans="1:9" s="100" customFormat="1" ht="15">
      <c r="A294" s="103"/>
      <c r="C294" s="108"/>
      <c r="D294" s="103"/>
      <c r="E294" s="103"/>
      <c r="F294" s="103"/>
      <c r="G294" s="103"/>
      <c r="H294" s="103"/>
      <c r="I294" s="103"/>
    </row>
    <row r="295" spans="1:9" s="100" customFormat="1" ht="15">
      <c r="A295" s="103"/>
      <c r="C295" s="108"/>
      <c r="D295" s="103"/>
      <c r="E295" s="103"/>
      <c r="F295" s="103"/>
      <c r="G295" s="103"/>
      <c r="H295" s="103"/>
      <c r="I295" s="103"/>
    </row>
    <row r="296" spans="1:9" s="100" customFormat="1" ht="15">
      <c r="A296" s="103"/>
      <c r="C296" s="108"/>
      <c r="D296" s="103"/>
      <c r="E296" s="103"/>
      <c r="F296" s="103"/>
      <c r="G296" s="103"/>
      <c r="H296" s="103"/>
      <c r="I296" s="103"/>
    </row>
    <row r="297" spans="1:9" s="100" customFormat="1" ht="15">
      <c r="A297" s="103"/>
      <c r="C297" s="108"/>
      <c r="D297" s="103"/>
      <c r="E297" s="103"/>
      <c r="F297" s="103"/>
      <c r="G297" s="103"/>
      <c r="H297" s="103"/>
      <c r="I297" s="103"/>
    </row>
    <row r="298" spans="1:9" s="100" customFormat="1" ht="15">
      <c r="A298" s="103"/>
      <c r="C298" s="108"/>
      <c r="D298" s="103"/>
      <c r="E298" s="103"/>
      <c r="F298" s="103"/>
      <c r="G298" s="103"/>
      <c r="H298" s="103"/>
      <c r="I298" s="103"/>
    </row>
    <row r="299" spans="1:9" s="100" customFormat="1" ht="15">
      <c r="A299" s="103"/>
      <c r="C299" s="108"/>
      <c r="D299" s="103"/>
      <c r="E299" s="103"/>
      <c r="F299" s="103"/>
      <c r="G299" s="103"/>
      <c r="H299" s="103"/>
      <c r="I299" s="103"/>
    </row>
    <row r="300" spans="1:9" s="100" customFormat="1" ht="15">
      <c r="A300" s="103"/>
      <c r="C300" s="108"/>
      <c r="D300" s="103"/>
      <c r="E300" s="103"/>
      <c r="F300" s="103"/>
      <c r="G300" s="103"/>
      <c r="H300" s="103"/>
      <c r="I300" s="103"/>
    </row>
    <row r="301" spans="1:9" s="100" customFormat="1" ht="15">
      <c r="A301" s="103"/>
      <c r="C301" s="108"/>
      <c r="D301" s="103"/>
      <c r="E301" s="103"/>
      <c r="F301" s="103"/>
      <c r="G301" s="103"/>
      <c r="H301" s="103"/>
      <c r="I301" s="103"/>
    </row>
    <row r="302" spans="1:9" s="100" customFormat="1" ht="15">
      <c r="A302" s="103"/>
      <c r="C302" s="108"/>
      <c r="D302" s="103"/>
      <c r="E302" s="103"/>
      <c r="F302" s="103"/>
      <c r="G302" s="103"/>
      <c r="H302" s="103"/>
      <c r="I302" s="103"/>
    </row>
    <row r="303" spans="1:9" s="100" customFormat="1" ht="15">
      <c r="A303" s="103"/>
      <c r="C303" s="108"/>
      <c r="D303" s="103"/>
      <c r="E303" s="103"/>
      <c r="F303" s="103"/>
      <c r="G303" s="103"/>
      <c r="H303" s="103"/>
      <c r="I303" s="103"/>
    </row>
    <row r="304" spans="1:9" s="100" customFormat="1" ht="15">
      <c r="A304" s="103"/>
      <c r="C304" s="108"/>
      <c r="D304" s="103"/>
      <c r="E304" s="103"/>
      <c r="F304" s="103"/>
      <c r="G304" s="103"/>
      <c r="H304" s="103"/>
      <c r="I304" s="103"/>
    </row>
    <row r="305" spans="1:9" s="100" customFormat="1" ht="15">
      <c r="A305" s="103"/>
      <c r="C305" s="108"/>
      <c r="D305" s="103"/>
      <c r="E305" s="103"/>
      <c r="F305" s="103"/>
      <c r="G305" s="103"/>
      <c r="H305" s="103"/>
      <c r="I305" s="103"/>
    </row>
    <row r="306" spans="1:9" s="100" customFormat="1" ht="15">
      <c r="A306" s="103"/>
      <c r="C306" s="108"/>
      <c r="D306" s="103"/>
      <c r="E306" s="103"/>
      <c r="F306" s="103"/>
      <c r="G306" s="103"/>
      <c r="H306" s="103"/>
      <c r="I306" s="103"/>
    </row>
    <row r="307" spans="1:9" s="100" customFormat="1" ht="15">
      <c r="A307" s="103"/>
      <c r="C307" s="108"/>
      <c r="D307" s="103"/>
      <c r="E307" s="103"/>
      <c r="F307" s="103"/>
      <c r="G307" s="103"/>
      <c r="H307" s="103"/>
      <c r="I307" s="103"/>
    </row>
    <row r="308" spans="1:9" s="100" customFormat="1" ht="15">
      <c r="A308" s="103"/>
      <c r="C308" s="108"/>
      <c r="D308" s="103"/>
      <c r="E308" s="103"/>
      <c r="F308" s="103"/>
      <c r="G308" s="103"/>
      <c r="H308" s="103"/>
      <c r="I308" s="103"/>
    </row>
    <row r="309" spans="1:9" s="100" customFormat="1" ht="15">
      <c r="A309" s="103"/>
      <c r="C309" s="108"/>
      <c r="D309" s="103"/>
      <c r="E309" s="103"/>
      <c r="F309" s="103"/>
      <c r="G309" s="103"/>
      <c r="H309" s="103"/>
      <c r="I309" s="103"/>
    </row>
    <row r="310" spans="1:9" s="100" customFormat="1" ht="15">
      <c r="A310" s="103"/>
      <c r="C310" s="108"/>
      <c r="D310" s="103"/>
      <c r="E310" s="103"/>
      <c r="F310" s="103"/>
      <c r="G310" s="103"/>
      <c r="H310" s="103"/>
      <c r="I310" s="103"/>
    </row>
    <row r="311" spans="1:9" s="100" customFormat="1" ht="15">
      <c r="A311" s="103"/>
      <c r="C311" s="108"/>
      <c r="D311" s="103"/>
      <c r="E311" s="103"/>
      <c r="F311" s="103"/>
      <c r="G311" s="103"/>
      <c r="H311" s="103"/>
      <c r="I311" s="103"/>
    </row>
    <row r="312" spans="1:9" s="100" customFormat="1" ht="15">
      <c r="A312" s="103"/>
      <c r="C312" s="108"/>
      <c r="D312" s="103"/>
      <c r="E312" s="103"/>
      <c r="F312" s="103"/>
      <c r="G312" s="103"/>
      <c r="H312" s="103"/>
      <c r="I312" s="103"/>
    </row>
    <row r="313" spans="1:9" s="100" customFormat="1" ht="15">
      <c r="A313" s="103"/>
      <c r="C313" s="108"/>
      <c r="D313" s="103"/>
      <c r="E313" s="103"/>
      <c r="F313" s="103"/>
      <c r="G313" s="103"/>
      <c r="H313" s="103"/>
      <c r="I313" s="103"/>
    </row>
    <row r="314" spans="1:9" s="100" customFormat="1" ht="15">
      <c r="A314" s="103"/>
      <c r="C314" s="108"/>
      <c r="D314" s="103"/>
      <c r="E314" s="103"/>
      <c r="F314" s="103"/>
      <c r="G314" s="103"/>
      <c r="H314" s="103"/>
      <c r="I314" s="103"/>
    </row>
    <row r="315" spans="1:9" s="100" customFormat="1" ht="15">
      <c r="A315" s="103"/>
      <c r="C315" s="108"/>
      <c r="D315" s="103"/>
      <c r="E315" s="103"/>
      <c r="F315" s="103"/>
      <c r="G315" s="103"/>
      <c r="H315" s="103"/>
      <c r="I315" s="103"/>
    </row>
    <row r="316" spans="1:9" s="100" customFormat="1" ht="15">
      <c r="A316" s="103"/>
      <c r="C316" s="108"/>
      <c r="D316" s="103"/>
      <c r="E316" s="103"/>
      <c r="F316" s="103"/>
      <c r="G316" s="103"/>
      <c r="H316" s="103"/>
      <c r="I316" s="103"/>
    </row>
    <row r="317" spans="1:9" s="100" customFormat="1" ht="15">
      <c r="A317" s="103"/>
      <c r="C317" s="108"/>
      <c r="D317" s="103"/>
      <c r="E317" s="103"/>
      <c r="F317" s="103"/>
      <c r="G317" s="103"/>
      <c r="H317" s="103"/>
      <c r="I317" s="103"/>
    </row>
    <row r="318" spans="1:9" s="100" customFormat="1" ht="15">
      <c r="A318" s="103"/>
      <c r="C318" s="108"/>
      <c r="D318" s="103"/>
      <c r="E318" s="103"/>
      <c r="F318" s="103"/>
      <c r="G318" s="103"/>
      <c r="H318" s="103"/>
      <c r="I318" s="103"/>
    </row>
    <row r="319" spans="1:9" s="100" customFormat="1" ht="15">
      <c r="A319" s="103"/>
      <c r="C319" s="108"/>
      <c r="D319" s="103"/>
      <c r="E319" s="103"/>
      <c r="F319" s="103"/>
      <c r="G319" s="103"/>
      <c r="H319" s="103"/>
      <c r="I319" s="103"/>
    </row>
    <row r="320" spans="1:9" s="100" customFormat="1" ht="15">
      <c r="A320" s="103"/>
      <c r="C320" s="108"/>
      <c r="D320" s="103"/>
      <c r="E320" s="103"/>
      <c r="F320" s="103"/>
      <c r="G320" s="103"/>
      <c r="H320" s="103"/>
      <c r="I320" s="103"/>
    </row>
    <row r="321" spans="1:9" s="100" customFormat="1" ht="15">
      <c r="A321" s="103"/>
      <c r="C321" s="108"/>
      <c r="D321" s="103"/>
      <c r="E321" s="103"/>
      <c r="F321" s="103"/>
      <c r="G321" s="103"/>
      <c r="H321" s="103"/>
      <c r="I321" s="103"/>
    </row>
    <row r="322" spans="1:9" s="100" customFormat="1" ht="15">
      <c r="A322" s="103"/>
      <c r="C322" s="108"/>
      <c r="D322" s="103"/>
      <c r="E322" s="103"/>
      <c r="F322" s="103"/>
      <c r="G322" s="103"/>
      <c r="H322" s="103"/>
      <c r="I322" s="103"/>
    </row>
    <row r="323" spans="1:9" s="100" customFormat="1" ht="15">
      <c r="A323" s="103"/>
      <c r="C323" s="108"/>
      <c r="D323" s="103"/>
      <c r="E323" s="103"/>
      <c r="F323" s="103"/>
      <c r="G323" s="103"/>
      <c r="H323" s="103"/>
      <c r="I323" s="103"/>
    </row>
    <row r="324" spans="1:9" s="100" customFormat="1" ht="15">
      <c r="A324" s="103"/>
      <c r="C324" s="108"/>
      <c r="D324" s="103"/>
      <c r="E324" s="103"/>
      <c r="F324" s="103"/>
      <c r="G324" s="103"/>
      <c r="H324" s="103"/>
      <c r="I324" s="103"/>
    </row>
    <row r="325" spans="1:9" s="100" customFormat="1" ht="15">
      <c r="A325" s="103"/>
      <c r="C325" s="108"/>
      <c r="D325" s="103"/>
      <c r="E325" s="103"/>
      <c r="F325" s="103"/>
      <c r="G325" s="103"/>
      <c r="H325" s="103"/>
      <c r="I325" s="103"/>
    </row>
    <row r="326" spans="1:9" s="100" customFormat="1" ht="15">
      <c r="A326" s="103"/>
      <c r="C326" s="108"/>
      <c r="D326" s="103"/>
      <c r="E326" s="103"/>
      <c r="F326" s="103"/>
      <c r="G326" s="103"/>
      <c r="H326" s="103"/>
      <c r="I326" s="103"/>
    </row>
    <row r="327" spans="1:9" s="100" customFormat="1" ht="15">
      <c r="A327" s="103"/>
      <c r="C327" s="108"/>
      <c r="D327" s="103"/>
      <c r="E327" s="103"/>
      <c r="F327" s="103"/>
      <c r="G327" s="103"/>
      <c r="H327" s="103"/>
      <c r="I327" s="103"/>
    </row>
    <row r="328" spans="1:9" s="100" customFormat="1" ht="15">
      <c r="A328" s="103"/>
      <c r="C328" s="108"/>
      <c r="D328" s="103"/>
      <c r="E328" s="103"/>
      <c r="F328" s="103"/>
      <c r="G328" s="103"/>
      <c r="H328" s="103"/>
      <c r="I328" s="103"/>
    </row>
    <row r="329" spans="1:9" s="100" customFormat="1" ht="15">
      <c r="A329" s="103"/>
      <c r="C329" s="108"/>
      <c r="D329" s="103"/>
      <c r="E329" s="103"/>
      <c r="F329" s="103"/>
      <c r="G329" s="103"/>
      <c r="H329" s="103"/>
      <c r="I329" s="103"/>
    </row>
    <row r="330" spans="1:9" s="100" customFormat="1" ht="15">
      <c r="A330" s="103"/>
      <c r="C330" s="108"/>
      <c r="D330" s="103"/>
      <c r="E330" s="103"/>
      <c r="F330" s="103"/>
      <c r="G330" s="103"/>
      <c r="H330" s="103"/>
      <c r="I330" s="103"/>
    </row>
    <row r="331" spans="1:9" s="100" customFormat="1" ht="15">
      <c r="A331" s="103"/>
      <c r="C331" s="108"/>
      <c r="D331" s="103"/>
      <c r="E331" s="103"/>
      <c r="F331" s="103"/>
      <c r="G331" s="103"/>
      <c r="H331" s="103"/>
      <c r="I331" s="103"/>
    </row>
    <row r="332" spans="1:9" s="100" customFormat="1" ht="15">
      <c r="A332" s="103"/>
      <c r="C332" s="108"/>
      <c r="D332" s="103"/>
      <c r="E332" s="103"/>
      <c r="F332" s="103"/>
      <c r="G332" s="103"/>
      <c r="H332" s="103"/>
      <c r="I332" s="103"/>
    </row>
    <row r="333" spans="1:9" s="100" customFormat="1" ht="15">
      <c r="A333" s="103"/>
      <c r="C333" s="108"/>
      <c r="D333" s="103"/>
      <c r="E333" s="103"/>
      <c r="F333" s="103"/>
      <c r="G333" s="103"/>
      <c r="H333" s="103"/>
      <c r="I333" s="103"/>
    </row>
    <row r="334" spans="1:9" s="100" customFormat="1" ht="15">
      <c r="A334" s="103"/>
      <c r="C334" s="108"/>
      <c r="D334" s="103"/>
      <c r="E334" s="103"/>
      <c r="F334" s="103"/>
      <c r="G334" s="103"/>
      <c r="H334" s="103"/>
      <c r="I334" s="103"/>
    </row>
    <row r="335" spans="1:9" s="100" customFormat="1" ht="15">
      <c r="A335" s="103"/>
      <c r="C335" s="108"/>
      <c r="D335" s="103"/>
      <c r="E335" s="103"/>
      <c r="F335" s="103"/>
      <c r="G335" s="103"/>
      <c r="H335" s="103"/>
      <c r="I335" s="103"/>
    </row>
    <row r="336" spans="1:9" s="100" customFormat="1" ht="15">
      <c r="A336" s="103"/>
      <c r="C336" s="108"/>
      <c r="D336" s="103"/>
      <c r="E336" s="103"/>
      <c r="F336" s="103"/>
      <c r="G336" s="103"/>
      <c r="H336" s="103"/>
      <c r="I336" s="103"/>
    </row>
    <row r="337" spans="1:9" s="100" customFormat="1" ht="15">
      <c r="A337" s="103"/>
      <c r="C337" s="108"/>
      <c r="D337" s="103"/>
      <c r="E337" s="103"/>
      <c r="F337" s="103"/>
      <c r="G337" s="103"/>
      <c r="H337" s="103"/>
      <c r="I337" s="103"/>
    </row>
    <row r="338" spans="1:9" s="100" customFormat="1" ht="15">
      <c r="A338" s="103"/>
      <c r="C338" s="108"/>
      <c r="D338" s="103"/>
      <c r="E338" s="103"/>
      <c r="F338" s="103"/>
      <c r="G338" s="103"/>
      <c r="H338" s="103"/>
      <c r="I338" s="103"/>
    </row>
    <row r="339" spans="1:9" s="100" customFormat="1" ht="15">
      <c r="A339" s="103"/>
      <c r="C339" s="108"/>
      <c r="D339" s="103"/>
      <c r="E339" s="103"/>
      <c r="F339" s="103"/>
      <c r="G339" s="103"/>
      <c r="H339" s="103"/>
      <c r="I339" s="103"/>
    </row>
    <row r="340" spans="1:9" s="100" customFormat="1" ht="15">
      <c r="A340" s="103"/>
      <c r="C340" s="108"/>
      <c r="D340" s="103"/>
      <c r="E340" s="103"/>
      <c r="F340" s="103"/>
      <c r="G340" s="103"/>
      <c r="H340" s="103"/>
      <c r="I340" s="103"/>
    </row>
    <row r="341" spans="1:9" s="100" customFormat="1" ht="15">
      <c r="A341" s="103"/>
      <c r="C341" s="108"/>
      <c r="D341" s="103"/>
      <c r="E341" s="103"/>
      <c r="F341" s="103"/>
      <c r="G341" s="103"/>
      <c r="H341" s="103"/>
      <c r="I341" s="103"/>
    </row>
    <row r="342" spans="1:9" s="100" customFormat="1" ht="15">
      <c r="A342" s="103"/>
      <c r="C342" s="108"/>
      <c r="D342" s="103"/>
      <c r="E342" s="103"/>
      <c r="F342" s="103"/>
      <c r="G342" s="103"/>
      <c r="H342" s="103"/>
      <c r="I342" s="103"/>
    </row>
    <row r="343" spans="1:9" s="100" customFormat="1" ht="15">
      <c r="A343" s="103"/>
      <c r="C343" s="108"/>
      <c r="D343" s="103"/>
      <c r="E343" s="103"/>
      <c r="F343" s="103"/>
      <c r="G343" s="103"/>
      <c r="H343" s="103"/>
      <c r="I343" s="103"/>
    </row>
    <row r="344" spans="1:9" s="100" customFormat="1" ht="15">
      <c r="A344" s="103"/>
      <c r="C344" s="108"/>
      <c r="D344" s="103"/>
      <c r="E344" s="103"/>
      <c r="F344" s="103"/>
      <c r="G344" s="103"/>
      <c r="H344" s="103"/>
      <c r="I344" s="103"/>
    </row>
    <row r="345" spans="1:9" s="100" customFormat="1" ht="15">
      <c r="A345" s="103"/>
      <c r="C345" s="108"/>
      <c r="D345" s="103"/>
      <c r="E345" s="103"/>
      <c r="F345" s="103"/>
      <c r="G345" s="103"/>
      <c r="H345" s="103"/>
      <c r="I345" s="103"/>
    </row>
    <row r="346" spans="1:9" s="100" customFormat="1" ht="15">
      <c r="A346" s="103"/>
      <c r="C346" s="108"/>
      <c r="D346" s="103"/>
      <c r="E346" s="103"/>
      <c r="F346" s="103"/>
      <c r="G346" s="103"/>
      <c r="H346" s="103"/>
      <c r="I346" s="103"/>
    </row>
    <row r="347" spans="1:9" s="100" customFormat="1" ht="15">
      <c r="A347" s="103"/>
      <c r="C347" s="108"/>
      <c r="D347" s="103"/>
      <c r="E347" s="103"/>
      <c r="F347" s="103"/>
      <c r="G347" s="103"/>
      <c r="H347" s="103"/>
      <c r="I347" s="103"/>
    </row>
    <row r="348" spans="1:9" s="100" customFormat="1" ht="15">
      <c r="A348" s="103"/>
      <c r="C348" s="108"/>
      <c r="D348" s="103"/>
      <c r="E348" s="103"/>
      <c r="F348" s="103"/>
      <c r="G348" s="103"/>
      <c r="H348" s="103"/>
      <c r="I348" s="103"/>
    </row>
    <row r="349" spans="1:9" s="100" customFormat="1" ht="15">
      <c r="A349" s="103"/>
      <c r="C349" s="108"/>
      <c r="D349" s="103"/>
      <c r="E349" s="103"/>
      <c r="F349" s="103"/>
      <c r="G349" s="103"/>
      <c r="H349" s="103"/>
      <c r="I349" s="103"/>
    </row>
    <row r="350" spans="1:9" s="100" customFormat="1" ht="15">
      <c r="A350" s="103"/>
      <c r="C350" s="108"/>
      <c r="D350" s="103"/>
      <c r="E350" s="103"/>
      <c r="F350" s="103"/>
      <c r="G350" s="103"/>
      <c r="H350" s="103"/>
      <c r="I350" s="103"/>
    </row>
    <row r="351" spans="1:9" s="100" customFormat="1" ht="15">
      <c r="A351" s="103"/>
      <c r="C351" s="108"/>
      <c r="D351" s="103"/>
      <c r="E351" s="103"/>
      <c r="F351" s="103"/>
      <c r="G351" s="103"/>
      <c r="H351" s="103"/>
      <c r="I351" s="103"/>
    </row>
    <row r="352" spans="1:9" s="100" customFormat="1" ht="15">
      <c r="A352" s="103"/>
      <c r="C352" s="108"/>
      <c r="D352" s="103"/>
      <c r="E352" s="103"/>
      <c r="F352" s="103"/>
      <c r="G352" s="103"/>
      <c r="H352" s="103"/>
      <c r="I352" s="103"/>
    </row>
    <row r="353" spans="1:9" s="100" customFormat="1" ht="15">
      <c r="A353" s="103"/>
      <c r="C353" s="108"/>
      <c r="D353" s="103"/>
      <c r="E353" s="103"/>
      <c r="F353" s="103"/>
      <c r="G353" s="103"/>
      <c r="H353" s="103"/>
      <c r="I353" s="103"/>
    </row>
    <row r="354" spans="1:9" s="100" customFormat="1" ht="15">
      <c r="A354" s="103"/>
      <c r="C354" s="108"/>
      <c r="D354" s="103"/>
      <c r="E354" s="103"/>
      <c r="F354" s="103"/>
      <c r="G354" s="103"/>
      <c r="H354" s="103"/>
      <c r="I354" s="103"/>
    </row>
    <row r="355" spans="1:9" s="100" customFormat="1" ht="15">
      <c r="A355" s="103"/>
      <c r="C355" s="108"/>
      <c r="D355" s="103"/>
      <c r="E355" s="103"/>
      <c r="F355" s="103"/>
      <c r="G355" s="103"/>
      <c r="H355" s="103"/>
      <c r="I355" s="103"/>
    </row>
    <row r="356" spans="1:9" s="100" customFormat="1" ht="15">
      <c r="A356" s="103"/>
      <c r="C356" s="108"/>
      <c r="D356" s="103"/>
      <c r="E356" s="103"/>
      <c r="F356" s="103"/>
      <c r="G356" s="103"/>
      <c r="H356" s="103"/>
      <c r="I356" s="103"/>
    </row>
    <row r="357" spans="1:9" s="100" customFormat="1" ht="15">
      <c r="A357" s="103"/>
      <c r="C357" s="108"/>
      <c r="D357" s="103"/>
      <c r="E357" s="103"/>
      <c r="F357" s="103"/>
      <c r="G357" s="103"/>
      <c r="H357" s="103"/>
      <c r="I357" s="103"/>
    </row>
    <row r="358" spans="1:9" s="100" customFormat="1" ht="15">
      <c r="A358" s="103"/>
      <c r="C358" s="108"/>
      <c r="D358" s="103"/>
      <c r="E358" s="103"/>
      <c r="F358" s="103"/>
      <c r="G358" s="103"/>
      <c r="H358" s="103"/>
      <c r="I358" s="103"/>
    </row>
    <row r="359" spans="1:9" s="100" customFormat="1" ht="15">
      <c r="A359" s="103"/>
      <c r="C359" s="108"/>
      <c r="D359" s="103"/>
      <c r="E359" s="103"/>
      <c r="F359" s="103"/>
      <c r="G359" s="103"/>
      <c r="H359" s="103"/>
      <c r="I359" s="103"/>
    </row>
    <row r="360" spans="1:9" s="100" customFormat="1" ht="15">
      <c r="A360" s="103"/>
      <c r="C360" s="108"/>
      <c r="D360" s="103"/>
      <c r="E360" s="103"/>
      <c r="F360" s="103"/>
      <c r="G360" s="103"/>
      <c r="H360" s="103"/>
      <c r="I360" s="103"/>
    </row>
    <row r="361" spans="1:9" s="100" customFormat="1" ht="15">
      <c r="A361" s="103"/>
      <c r="C361" s="108"/>
      <c r="D361" s="103"/>
      <c r="E361" s="103"/>
      <c r="F361" s="103"/>
      <c r="G361" s="103"/>
      <c r="H361" s="103"/>
      <c r="I361" s="103"/>
    </row>
    <row r="362" spans="1:9" s="100" customFormat="1" ht="15">
      <c r="A362" s="103"/>
      <c r="C362" s="108"/>
      <c r="D362" s="103"/>
      <c r="E362" s="103"/>
      <c r="F362" s="103"/>
      <c r="G362" s="103"/>
      <c r="H362" s="103"/>
      <c r="I362" s="103"/>
    </row>
    <row r="363" spans="1:9" s="100" customFormat="1" ht="15">
      <c r="A363" s="103"/>
      <c r="C363" s="108"/>
      <c r="D363" s="103"/>
      <c r="E363" s="103"/>
      <c r="F363" s="103"/>
      <c r="G363" s="103"/>
      <c r="H363" s="103"/>
      <c r="I363" s="103"/>
    </row>
    <row r="364" spans="1:9" s="100" customFormat="1" ht="15">
      <c r="A364" s="103"/>
      <c r="C364" s="108"/>
      <c r="D364" s="103"/>
      <c r="E364" s="103"/>
      <c r="F364" s="103"/>
      <c r="G364" s="103"/>
      <c r="H364" s="103"/>
      <c r="I364" s="103"/>
    </row>
    <row r="365" spans="1:9" s="100" customFormat="1" ht="15">
      <c r="A365" s="103"/>
      <c r="C365" s="108"/>
      <c r="D365" s="103"/>
      <c r="E365" s="103"/>
      <c r="F365" s="103"/>
      <c r="G365" s="103"/>
      <c r="H365" s="103"/>
      <c r="I365" s="103"/>
    </row>
    <row r="366" spans="1:9" s="100" customFormat="1" ht="15">
      <c r="A366" s="103"/>
      <c r="C366" s="108"/>
      <c r="D366" s="103"/>
      <c r="E366" s="103"/>
      <c r="F366" s="103"/>
      <c r="G366" s="103"/>
      <c r="H366" s="103"/>
      <c r="I366" s="103"/>
    </row>
    <row r="367" spans="1:9" s="100" customFormat="1" ht="15">
      <c r="A367" s="103"/>
      <c r="C367" s="108"/>
      <c r="D367" s="103"/>
      <c r="E367" s="103"/>
      <c r="F367" s="103"/>
      <c r="G367" s="103"/>
      <c r="H367" s="103"/>
      <c r="I367" s="103"/>
    </row>
    <row r="368" spans="1:9" s="100" customFormat="1" ht="15">
      <c r="A368" s="103"/>
      <c r="C368" s="108"/>
      <c r="D368" s="103"/>
      <c r="E368" s="103"/>
      <c r="F368" s="103"/>
      <c r="G368" s="103"/>
      <c r="H368" s="103"/>
      <c r="I368" s="103"/>
    </row>
    <row r="369" spans="1:9" s="100" customFormat="1" ht="15">
      <c r="A369" s="103"/>
      <c r="C369" s="108"/>
      <c r="D369" s="103"/>
      <c r="E369" s="103"/>
      <c r="F369" s="103"/>
      <c r="G369" s="103"/>
      <c r="H369" s="103"/>
      <c r="I369" s="103"/>
    </row>
    <row r="370" spans="1:9" s="100" customFormat="1" ht="15">
      <c r="A370" s="103"/>
      <c r="C370" s="108"/>
      <c r="D370" s="103"/>
      <c r="E370" s="103"/>
      <c r="F370" s="103"/>
      <c r="G370" s="103"/>
      <c r="H370" s="103"/>
      <c r="I370" s="103"/>
    </row>
    <row r="371" spans="1:9" s="100" customFormat="1" ht="15">
      <c r="A371" s="103"/>
      <c r="C371" s="108"/>
      <c r="D371" s="103"/>
      <c r="E371" s="103"/>
      <c r="F371" s="103"/>
      <c r="G371" s="103"/>
      <c r="H371" s="103"/>
      <c r="I371" s="103"/>
    </row>
    <row r="372" spans="1:9" s="100" customFormat="1" ht="15">
      <c r="A372" s="103"/>
      <c r="C372" s="108"/>
      <c r="D372" s="103"/>
      <c r="E372" s="103"/>
      <c r="F372" s="103"/>
      <c r="G372" s="103"/>
      <c r="H372" s="103"/>
      <c r="I372" s="103"/>
    </row>
    <row r="373" spans="1:9" s="100" customFormat="1" ht="15">
      <c r="A373" s="103"/>
      <c r="C373" s="108"/>
      <c r="D373" s="103"/>
      <c r="E373" s="103"/>
      <c r="F373" s="103"/>
      <c r="G373" s="103"/>
      <c r="H373" s="103"/>
      <c r="I373" s="103"/>
    </row>
    <row r="374" spans="1:9" s="100" customFormat="1" ht="15">
      <c r="A374" s="103"/>
      <c r="C374" s="108"/>
      <c r="D374" s="103"/>
      <c r="E374" s="103"/>
      <c r="F374" s="103"/>
      <c r="G374" s="103"/>
      <c r="H374" s="103"/>
      <c r="I374" s="103"/>
    </row>
    <row r="375" spans="1:9" s="100" customFormat="1" ht="15">
      <c r="A375" s="103"/>
      <c r="C375" s="108"/>
      <c r="D375" s="103"/>
      <c r="E375" s="103"/>
      <c r="F375" s="103"/>
      <c r="G375" s="103"/>
      <c r="H375" s="103"/>
      <c r="I375" s="103"/>
    </row>
    <row r="376" spans="1:9" s="100" customFormat="1" ht="15">
      <c r="A376" s="103"/>
      <c r="C376" s="108"/>
      <c r="D376" s="103"/>
      <c r="E376" s="103"/>
      <c r="F376" s="103"/>
      <c r="G376" s="103"/>
      <c r="H376" s="103"/>
      <c r="I376" s="103"/>
    </row>
    <row r="377" spans="1:9" s="100" customFormat="1" ht="15">
      <c r="A377" s="103"/>
      <c r="C377" s="108"/>
      <c r="D377" s="103"/>
      <c r="E377" s="103"/>
      <c r="F377" s="103"/>
      <c r="G377" s="103"/>
      <c r="H377" s="103"/>
      <c r="I377" s="103"/>
    </row>
    <row r="378" spans="1:9" s="100" customFormat="1" ht="15">
      <c r="A378" s="103"/>
      <c r="C378" s="108"/>
      <c r="D378" s="103"/>
      <c r="E378" s="103"/>
      <c r="F378" s="103"/>
      <c r="G378" s="103"/>
      <c r="H378" s="103"/>
      <c r="I378" s="103"/>
    </row>
    <row r="379" spans="1:9" s="100" customFormat="1" ht="15">
      <c r="A379" s="103"/>
      <c r="C379" s="108"/>
      <c r="D379" s="103"/>
      <c r="E379" s="103"/>
      <c r="F379" s="103"/>
      <c r="G379" s="103"/>
      <c r="H379" s="103"/>
      <c r="I379" s="103"/>
    </row>
    <row r="380" spans="1:9" s="100" customFormat="1" ht="15">
      <c r="A380" s="103"/>
      <c r="C380" s="108"/>
      <c r="D380" s="103"/>
      <c r="E380" s="103"/>
      <c r="F380" s="103"/>
      <c r="G380" s="103"/>
      <c r="H380" s="103"/>
      <c r="I380" s="103"/>
    </row>
    <row r="381" spans="1:9" s="100" customFormat="1" ht="15">
      <c r="A381" s="103"/>
      <c r="C381" s="108"/>
      <c r="D381" s="103"/>
      <c r="E381" s="103"/>
      <c r="F381" s="103"/>
      <c r="G381" s="103"/>
      <c r="H381" s="103"/>
      <c r="I381" s="103"/>
    </row>
    <row r="382" spans="1:9" s="100" customFormat="1" ht="15">
      <c r="A382" s="103"/>
      <c r="C382" s="108"/>
      <c r="D382" s="103"/>
      <c r="E382" s="103"/>
      <c r="F382" s="103"/>
      <c r="G382" s="103"/>
      <c r="H382" s="103"/>
      <c r="I382" s="103"/>
    </row>
    <row r="383" spans="1:9" s="100" customFormat="1" ht="15">
      <c r="A383" s="103"/>
      <c r="C383" s="108"/>
      <c r="D383" s="103"/>
      <c r="E383" s="103"/>
      <c r="F383" s="103"/>
      <c r="G383" s="103"/>
      <c r="H383" s="103"/>
      <c r="I383" s="103"/>
    </row>
    <row r="384" spans="1:9" s="100" customFormat="1" ht="15">
      <c r="A384" s="103"/>
      <c r="C384" s="108"/>
      <c r="D384" s="103"/>
      <c r="E384" s="103"/>
      <c r="F384" s="103"/>
      <c r="G384" s="103"/>
      <c r="H384" s="103"/>
      <c r="I384" s="103"/>
    </row>
    <row r="385" spans="1:9" s="100" customFormat="1" ht="15">
      <c r="A385" s="103"/>
      <c r="C385" s="108"/>
      <c r="D385" s="103"/>
      <c r="E385" s="103"/>
      <c r="F385" s="103"/>
      <c r="G385" s="103"/>
      <c r="H385" s="103"/>
      <c r="I385" s="103"/>
    </row>
    <row r="386" spans="1:9" s="100" customFormat="1" ht="15">
      <c r="A386" s="103"/>
      <c r="C386" s="108"/>
      <c r="D386" s="103"/>
      <c r="E386" s="103"/>
      <c r="F386" s="103"/>
      <c r="G386" s="103"/>
      <c r="H386" s="103"/>
      <c r="I386" s="103"/>
    </row>
    <row r="387" spans="1:9" s="100" customFormat="1" ht="15">
      <c r="A387" s="103"/>
      <c r="C387" s="108"/>
      <c r="D387" s="103"/>
      <c r="E387" s="103"/>
      <c r="F387" s="103"/>
      <c r="G387" s="103"/>
      <c r="H387" s="103"/>
      <c r="I387" s="103"/>
    </row>
    <row r="388" spans="1:9" s="100" customFormat="1" ht="15">
      <c r="A388" s="103"/>
      <c r="C388" s="108"/>
      <c r="D388" s="103"/>
      <c r="E388" s="103"/>
      <c r="F388" s="103"/>
      <c r="G388" s="103"/>
      <c r="H388" s="103"/>
      <c r="I388" s="103"/>
    </row>
    <row r="389" spans="1:9" s="100" customFormat="1" ht="15">
      <c r="A389" s="103"/>
      <c r="C389" s="108"/>
      <c r="D389" s="103"/>
      <c r="E389" s="103"/>
      <c r="F389" s="103"/>
      <c r="G389" s="103"/>
      <c r="H389" s="103"/>
      <c r="I389" s="103"/>
    </row>
    <row r="390" spans="1:9" s="100" customFormat="1" ht="15">
      <c r="A390" s="103"/>
      <c r="C390" s="108"/>
      <c r="D390" s="103"/>
      <c r="E390" s="103"/>
      <c r="F390" s="103"/>
      <c r="G390" s="103"/>
      <c r="H390" s="103"/>
      <c r="I390" s="103"/>
    </row>
    <row r="391" spans="1:9" s="100" customFormat="1" ht="15">
      <c r="A391" s="103"/>
      <c r="C391" s="108"/>
      <c r="D391" s="103"/>
      <c r="E391" s="103"/>
      <c r="F391" s="103"/>
      <c r="G391" s="103"/>
      <c r="H391" s="103"/>
      <c r="I391" s="103"/>
    </row>
    <row r="392" spans="1:9" s="100" customFormat="1" ht="15">
      <c r="A392" s="103"/>
      <c r="C392" s="108"/>
      <c r="D392" s="103"/>
      <c r="E392" s="103"/>
      <c r="F392" s="103"/>
      <c r="G392" s="103"/>
      <c r="H392" s="103"/>
      <c r="I392" s="103"/>
    </row>
    <row r="393" spans="1:9" s="100" customFormat="1" ht="15">
      <c r="A393" s="103"/>
      <c r="C393" s="108"/>
      <c r="D393" s="103"/>
      <c r="E393" s="103"/>
      <c r="F393" s="103"/>
      <c r="G393" s="103"/>
      <c r="H393" s="103"/>
      <c r="I393" s="103"/>
    </row>
    <row r="394" spans="1:9" s="100" customFormat="1" ht="15">
      <c r="A394" s="103"/>
      <c r="C394" s="108"/>
      <c r="D394" s="103"/>
      <c r="E394" s="103"/>
      <c r="F394" s="103"/>
      <c r="G394" s="103"/>
      <c r="H394" s="103"/>
      <c r="I394" s="103"/>
    </row>
    <row r="395" spans="1:9" s="100" customFormat="1" ht="15">
      <c r="A395" s="103"/>
      <c r="C395" s="108"/>
      <c r="D395" s="103"/>
      <c r="E395" s="103"/>
      <c r="F395" s="103"/>
      <c r="G395" s="103"/>
      <c r="H395" s="103"/>
      <c r="I395" s="103"/>
    </row>
    <row r="396" spans="1:9" s="100" customFormat="1" ht="15">
      <c r="A396" s="103"/>
      <c r="C396" s="108"/>
      <c r="D396" s="103"/>
      <c r="E396" s="103"/>
      <c r="F396" s="103"/>
      <c r="G396" s="103"/>
      <c r="H396" s="103"/>
      <c r="I396" s="103"/>
    </row>
    <row r="397" spans="1:9" s="100" customFormat="1" ht="15">
      <c r="A397" s="103"/>
      <c r="C397" s="108"/>
      <c r="D397" s="103"/>
      <c r="E397" s="103"/>
      <c r="F397" s="103"/>
      <c r="G397" s="103"/>
      <c r="H397" s="103"/>
      <c r="I397" s="103"/>
    </row>
    <row r="398" spans="1:9" s="100" customFormat="1" ht="15">
      <c r="A398" s="103"/>
      <c r="C398" s="108"/>
      <c r="D398" s="103"/>
      <c r="E398" s="103"/>
      <c r="F398" s="103"/>
      <c r="G398" s="103"/>
      <c r="H398" s="103"/>
      <c r="I398" s="103"/>
    </row>
    <row r="399" spans="1:9" s="100" customFormat="1" ht="15">
      <c r="A399" s="103"/>
      <c r="C399" s="108"/>
      <c r="D399" s="103"/>
      <c r="E399" s="103"/>
      <c r="F399" s="103"/>
      <c r="G399" s="103"/>
      <c r="H399" s="103"/>
      <c r="I399" s="103"/>
    </row>
    <row r="400" spans="1:9" s="100" customFormat="1" ht="15">
      <c r="A400" s="103"/>
      <c r="C400" s="108"/>
      <c r="D400" s="103"/>
      <c r="E400" s="103"/>
      <c r="F400" s="103"/>
      <c r="G400" s="103"/>
      <c r="H400" s="103"/>
      <c r="I400" s="103"/>
    </row>
    <row r="401" spans="1:9" s="100" customFormat="1" ht="15">
      <c r="A401" s="103"/>
      <c r="C401" s="108"/>
      <c r="D401" s="103"/>
      <c r="E401" s="103"/>
      <c r="F401" s="103"/>
      <c r="G401" s="103"/>
      <c r="H401" s="103"/>
      <c r="I401" s="103"/>
    </row>
    <row r="402" spans="1:9" s="100" customFormat="1" ht="15">
      <c r="A402" s="103"/>
      <c r="C402" s="108"/>
      <c r="D402" s="103"/>
      <c r="E402" s="103"/>
      <c r="F402" s="103"/>
      <c r="G402" s="103"/>
      <c r="H402" s="103"/>
      <c r="I402" s="103"/>
    </row>
    <row r="403" spans="1:9" s="100" customFormat="1" ht="15">
      <c r="A403" s="103"/>
      <c r="C403" s="108"/>
      <c r="D403" s="103"/>
      <c r="E403" s="103"/>
      <c r="F403" s="103"/>
      <c r="G403" s="103"/>
      <c r="H403" s="103"/>
      <c r="I403" s="103"/>
    </row>
    <row r="404" spans="1:9" s="100" customFormat="1" ht="15">
      <c r="A404" s="103"/>
      <c r="C404" s="108"/>
      <c r="D404" s="103"/>
      <c r="E404" s="103"/>
      <c r="F404" s="103"/>
      <c r="G404" s="103"/>
      <c r="H404" s="103"/>
      <c r="I404" s="103"/>
    </row>
    <row r="405" spans="1:9" s="100" customFormat="1" ht="15">
      <c r="A405" s="103"/>
      <c r="C405" s="108"/>
      <c r="D405" s="103"/>
      <c r="E405" s="103"/>
      <c r="F405" s="103"/>
      <c r="G405" s="103"/>
      <c r="H405" s="103"/>
      <c r="I405" s="103"/>
    </row>
    <row r="406" spans="1:9" s="100" customFormat="1" ht="15">
      <c r="A406" s="103"/>
      <c r="C406" s="108"/>
      <c r="D406" s="103"/>
      <c r="E406" s="103"/>
      <c r="F406" s="103"/>
      <c r="G406" s="103"/>
      <c r="H406" s="103"/>
      <c r="I406" s="103"/>
    </row>
    <row r="407" spans="1:9" s="100" customFormat="1" ht="15">
      <c r="A407" s="103"/>
      <c r="C407" s="108"/>
      <c r="D407" s="103"/>
      <c r="E407" s="103"/>
      <c r="F407" s="103"/>
      <c r="G407" s="103"/>
      <c r="H407" s="103"/>
      <c r="I407" s="103"/>
    </row>
    <row r="408" spans="1:9" s="100" customFormat="1" ht="15">
      <c r="A408" s="103"/>
      <c r="C408" s="108"/>
      <c r="D408" s="103"/>
      <c r="E408" s="103"/>
      <c r="F408" s="103"/>
      <c r="G408" s="103"/>
      <c r="H408" s="103"/>
      <c r="I408" s="103"/>
    </row>
    <row r="409" spans="1:9" s="100" customFormat="1" ht="15">
      <c r="A409" s="103"/>
      <c r="C409" s="108"/>
      <c r="D409" s="103"/>
      <c r="E409" s="103"/>
      <c r="F409" s="103"/>
      <c r="G409" s="103"/>
      <c r="H409" s="103"/>
      <c r="I409" s="103"/>
    </row>
    <row r="410" spans="1:9" s="100" customFormat="1" ht="15">
      <c r="A410" s="103"/>
      <c r="C410" s="108"/>
      <c r="D410" s="103"/>
      <c r="E410" s="103"/>
      <c r="F410" s="103"/>
      <c r="G410" s="103"/>
      <c r="H410" s="103"/>
      <c r="I410" s="103"/>
    </row>
    <row r="411" spans="1:9" s="100" customFormat="1" ht="15">
      <c r="A411" s="103"/>
      <c r="C411" s="108"/>
      <c r="D411" s="103"/>
      <c r="E411" s="103"/>
      <c r="F411" s="103"/>
      <c r="G411" s="103"/>
      <c r="H411" s="103"/>
      <c r="I411" s="103"/>
    </row>
    <row r="412" spans="1:9" s="100" customFormat="1" ht="15">
      <c r="A412" s="103"/>
      <c r="C412" s="108"/>
      <c r="D412" s="103"/>
      <c r="E412" s="103"/>
      <c r="F412" s="103"/>
      <c r="G412" s="103"/>
      <c r="H412" s="103"/>
      <c r="I412" s="103"/>
    </row>
    <row r="413" spans="1:9" s="100" customFormat="1" ht="15">
      <c r="A413" s="103"/>
      <c r="C413" s="108"/>
      <c r="D413" s="103"/>
      <c r="E413" s="103"/>
      <c r="F413" s="103"/>
      <c r="G413" s="103"/>
      <c r="H413" s="103"/>
      <c r="I413" s="103"/>
    </row>
    <row r="414" spans="1:9" s="100" customFormat="1" ht="15">
      <c r="A414" s="103"/>
      <c r="C414" s="108"/>
      <c r="D414" s="103"/>
      <c r="E414" s="103"/>
      <c r="F414" s="103"/>
      <c r="G414" s="103"/>
      <c r="H414" s="103"/>
      <c r="I414" s="103"/>
    </row>
    <row r="415" spans="1:9" s="100" customFormat="1" ht="15">
      <c r="A415" s="103"/>
      <c r="C415" s="108"/>
      <c r="D415" s="103"/>
      <c r="E415" s="103"/>
      <c r="F415" s="103"/>
      <c r="G415" s="103"/>
      <c r="H415" s="103"/>
      <c r="I415" s="103"/>
    </row>
    <row r="416" spans="1:9" s="100" customFormat="1" ht="15">
      <c r="A416" s="103"/>
      <c r="C416" s="108"/>
      <c r="D416" s="103"/>
      <c r="E416" s="103"/>
      <c r="F416" s="103"/>
      <c r="G416" s="103"/>
      <c r="H416" s="103"/>
      <c r="I416" s="103"/>
    </row>
    <row r="417" spans="1:9" s="100" customFormat="1" ht="15">
      <c r="A417" s="103"/>
      <c r="C417" s="108"/>
      <c r="D417" s="103"/>
      <c r="E417" s="103"/>
      <c r="F417" s="103"/>
      <c r="G417" s="103"/>
      <c r="H417" s="103"/>
      <c r="I417" s="103"/>
    </row>
    <row r="418" spans="1:9" s="100" customFormat="1" ht="15">
      <c r="A418" s="103"/>
      <c r="C418" s="108"/>
      <c r="D418" s="103"/>
      <c r="E418" s="103"/>
      <c r="F418" s="103"/>
      <c r="G418" s="103"/>
      <c r="H418" s="103"/>
      <c r="I418" s="103"/>
    </row>
    <row r="419" spans="1:9" s="100" customFormat="1" ht="15">
      <c r="A419" s="103"/>
      <c r="C419" s="108"/>
      <c r="D419" s="103"/>
      <c r="E419" s="103"/>
      <c r="F419" s="103"/>
      <c r="G419" s="103"/>
      <c r="H419" s="103"/>
      <c r="I419" s="103"/>
    </row>
    <row r="420" spans="1:9" s="100" customFormat="1" ht="15">
      <c r="A420" s="103"/>
      <c r="C420" s="108"/>
      <c r="D420" s="103"/>
      <c r="E420" s="103"/>
      <c r="F420" s="103"/>
      <c r="G420" s="103"/>
      <c r="H420" s="103"/>
      <c r="I420" s="103"/>
    </row>
    <row r="421" spans="1:9" s="100" customFormat="1" ht="15">
      <c r="A421" s="103"/>
      <c r="C421" s="108"/>
      <c r="D421" s="103"/>
      <c r="E421" s="103"/>
      <c r="F421" s="103"/>
      <c r="G421" s="103"/>
      <c r="H421" s="103"/>
      <c r="I421" s="103"/>
    </row>
    <row r="422" spans="1:9" s="100" customFormat="1" ht="15">
      <c r="A422" s="103"/>
      <c r="C422" s="108"/>
      <c r="D422" s="103"/>
      <c r="E422" s="103"/>
      <c r="F422" s="103"/>
      <c r="G422" s="103"/>
      <c r="H422" s="103"/>
      <c r="I422" s="103"/>
    </row>
    <row r="423" spans="1:9" s="100" customFormat="1" ht="15">
      <c r="A423" s="103"/>
      <c r="C423" s="108"/>
      <c r="D423" s="103"/>
      <c r="E423" s="103"/>
      <c r="F423" s="103"/>
      <c r="G423" s="103"/>
      <c r="H423" s="103"/>
      <c r="I423" s="103"/>
    </row>
    <row r="424" spans="1:9" s="100" customFormat="1" ht="15">
      <c r="A424" s="103"/>
      <c r="C424" s="108"/>
      <c r="D424" s="103"/>
      <c r="E424" s="103"/>
      <c r="F424" s="103"/>
      <c r="G424" s="103"/>
      <c r="H424" s="103"/>
      <c r="I424" s="103"/>
    </row>
    <row r="425" spans="1:9" s="100" customFormat="1" ht="15">
      <c r="A425" s="103"/>
      <c r="C425" s="108"/>
      <c r="D425" s="103"/>
      <c r="E425" s="103"/>
      <c r="F425" s="103"/>
      <c r="G425" s="103"/>
      <c r="H425" s="103"/>
      <c r="I425" s="103"/>
    </row>
    <row r="426" spans="1:9" s="100" customFormat="1" ht="15">
      <c r="A426" s="103"/>
      <c r="C426" s="108"/>
      <c r="D426" s="103"/>
      <c r="E426" s="103"/>
      <c r="F426" s="103"/>
      <c r="G426" s="103"/>
      <c r="H426" s="103"/>
      <c r="I426" s="103"/>
    </row>
    <row r="427" spans="1:9" s="100" customFormat="1" ht="15">
      <c r="A427" s="103"/>
      <c r="C427" s="108"/>
      <c r="D427" s="103"/>
      <c r="E427" s="103"/>
      <c r="F427" s="103"/>
      <c r="G427" s="103"/>
      <c r="H427" s="103"/>
      <c r="I427" s="103"/>
    </row>
    <row r="428" spans="1:9" s="100" customFormat="1" ht="15">
      <c r="A428" s="103"/>
      <c r="C428" s="108"/>
      <c r="D428" s="103"/>
      <c r="E428" s="103"/>
      <c r="F428" s="103"/>
      <c r="G428" s="103"/>
      <c r="H428" s="103"/>
      <c r="I428" s="103"/>
    </row>
    <row r="429" spans="1:9" s="100" customFormat="1" ht="15">
      <c r="A429" s="103"/>
      <c r="C429" s="108"/>
      <c r="D429" s="103"/>
      <c r="E429" s="103"/>
      <c r="F429" s="103"/>
      <c r="G429" s="103"/>
      <c r="H429" s="103"/>
      <c r="I429" s="103"/>
    </row>
    <row r="430" spans="1:9" s="100" customFormat="1" ht="15">
      <c r="A430" s="103"/>
      <c r="C430" s="108"/>
      <c r="D430" s="103"/>
      <c r="E430" s="103"/>
      <c r="F430" s="103"/>
      <c r="G430" s="103"/>
      <c r="H430" s="103"/>
      <c r="I430" s="103"/>
    </row>
    <row r="431" spans="1:9" s="100" customFormat="1" ht="15">
      <c r="A431" s="103"/>
      <c r="C431" s="108"/>
      <c r="D431" s="103"/>
      <c r="E431" s="103"/>
      <c r="F431" s="103"/>
      <c r="G431" s="103"/>
      <c r="H431" s="103"/>
      <c r="I431" s="103"/>
    </row>
    <row r="432" spans="1:9" s="100" customFormat="1" ht="15">
      <c r="A432" s="103"/>
      <c r="C432" s="108"/>
      <c r="D432" s="103"/>
      <c r="E432" s="103"/>
      <c r="F432" s="103"/>
      <c r="G432" s="103"/>
      <c r="H432" s="103"/>
      <c r="I432" s="103"/>
    </row>
    <row r="433" spans="1:9" s="100" customFormat="1" ht="15">
      <c r="A433" s="103"/>
      <c r="C433" s="108"/>
      <c r="D433" s="103"/>
      <c r="E433" s="103"/>
      <c r="F433" s="103"/>
      <c r="G433" s="103"/>
      <c r="H433" s="103"/>
      <c r="I433" s="103"/>
    </row>
    <row r="434" spans="1:9" s="100" customFormat="1" ht="15">
      <c r="A434" s="103"/>
      <c r="C434" s="108"/>
      <c r="D434" s="103"/>
      <c r="E434" s="103"/>
      <c r="F434" s="103"/>
      <c r="G434" s="103"/>
      <c r="H434" s="103"/>
      <c r="I434" s="103"/>
    </row>
    <row r="435" spans="1:9" s="100" customFormat="1" ht="15">
      <c r="A435" s="103"/>
      <c r="C435" s="108"/>
      <c r="D435" s="103"/>
      <c r="E435" s="103"/>
      <c r="F435" s="103"/>
      <c r="G435" s="103"/>
      <c r="H435" s="103"/>
      <c r="I435" s="103"/>
    </row>
    <row r="436" spans="1:9" s="100" customFormat="1" ht="15">
      <c r="A436" s="103"/>
      <c r="C436" s="108"/>
      <c r="D436" s="103"/>
      <c r="E436" s="103"/>
      <c r="F436" s="103"/>
      <c r="G436" s="103"/>
      <c r="H436" s="103"/>
      <c r="I436" s="103"/>
    </row>
    <row r="437" spans="1:9" s="100" customFormat="1" ht="15">
      <c r="A437" s="103"/>
      <c r="C437" s="108"/>
      <c r="D437" s="103"/>
      <c r="E437" s="103"/>
      <c r="F437" s="103"/>
      <c r="G437" s="103"/>
      <c r="H437" s="103"/>
      <c r="I437" s="103"/>
    </row>
    <row r="438" spans="1:9" s="100" customFormat="1" ht="15">
      <c r="A438" s="103"/>
      <c r="C438" s="108"/>
      <c r="D438" s="103"/>
      <c r="E438" s="103"/>
      <c r="F438" s="103"/>
      <c r="G438" s="103"/>
      <c r="H438" s="103"/>
      <c r="I438" s="103"/>
    </row>
    <row r="439" spans="1:9" s="100" customFormat="1" ht="15">
      <c r="A439" s="103"/>
      <c r="C439" s="108"/>
      <c r="D439" s="103"/>
      <c r="E439" s="103"/>
      <c r="F439" s="103"/>
      <c r="G439" s="103"/>
      <c r="H439" s="103"/>
      <c r="I439" s="103"/>
    </row>
    <row r="440" spans="1:9" s="100" customFormat="1" ht="15">
      <c r="A440" s="103"/>
      <c r="C440" s="108"/>
      <c r="D440" s="103"/>
      <c r="E440" s="103"/>
      <c r="F440" s="103"/>
      <c r="G440" s="103"/>
      <c r="H440" s="103"/>
      <c r="I440" s="103"/>
    </row>
    <row r="441" spans="1:9" s="100" customFormat="1" ht="15">
      <c r="A441" s="103"/>
      <c r="C441" s="108"/>
      <c r="D441" s="103"/>
      <c r="E441" s="103"/>
      <c r="F441" s="103"/>
      <c r="G441" s="103"/>
      <c r="H441" s="103"/>
      <c r="I441" s="103"/>
    </row>
    <row r="442" spans="1:9" s="100" customFormat="1" ht="15">
      <c r="A442" s="103"/>
      <c r="C442" s="108"/>
      <c r="D442" s="103"/>
      <c r="E442" s="103"/>
      <c r="F442" s="103"/>
      <c r="G442" s="103"/>
      <c r="H442" s="103"/>
      <c r="I442" s="103"/>
    </row>
    <row r="443" spans="1:9" s="100" customFormat="1" ht="15">
      <c r="A443" s="103"/>
      <c r="C443" s="108"/>
      <c r="D443" s="103"/>
      <c r="E443" s="103"/>
      <c r="F443" s="103"/>
      <c r="G443" s="103"/>
      <c r="H443" s="103"/>
      <c r="I443" s="103"/>
    </row>
    <row r="444" spans="1:9" s="100" customFormat="1" ht="15">
      <c r="A444" s="103"/>
      <c r="C444" s="108"/>
      <c r="D444" s="103"/>
      <c r="E444" s="103"/>
      <c r="F444" s="103"/>
      <c r="G444" s="103"/>
      <c r="H444" s="103"/>
      <c r="I444" s="103"/>
    </row>
    <row r="445" ht="15">
      <c r="A445" s="84"/>
    </row>
    <row r="446" ht="15">
      <c r="A446" s="84"/>
    </row>
    <row r="447" ht="15">
      <c r="A447" s="84"/>
    </row>
    <row r="448" ht="15">
      <c r="A448" s="84"/>
    </row>
    <row r="449" ht="15">
      <c r="A449" s="84"/>
    </row>
    <row r="450" ht="15">
      <c r="A450" s="84"/>
    </row>
    <row r="451" ht="15">
      <c r="A451" s="84"/>
    </row>
    <row r="452" ht="15">
      <c r="A452" s="84"/>
    </row>
    <row r="453" ht="15">
      <c r="A453" s="84"/>
    </row>
    <row r="454" ht="15">
      <c r="A454" s="84"/>
    </row>
    <row r="455" ht="15">
      <c r="A455" s="84"/>
    </row>
    <row r="456" ht="15">
      <c r="A456" s="84"/>
    </row>
    <row r="457" ht="15">
      <c r="A457" s="84"/>
    </row>
    <row r="458" ht="15">
      <c r="A458" s="84"/>
    </row>
    <row r="459" ht="15">
      <c r="A459" s="84"/>
    </row>
    <row r="460" ht="15">
      <c r="A460" s="84"/>
    </row>
    <row r="461" ht="15">
      <c r="A461" s="84"/>
    </row>
    <row r="462" ht="15">
      <c r="A462" s="84"/>
    </row>
    <row r="463" ht="15">
      <c r="A463" s="84"/>
    </row>
    <row r="464" ht="15">
      <c r="A464" s="84"/>
    </row>
    <row r="465" ht="15">
      <c r="A465" s="84"/>
    </row>
    <row r="466" ht="15">
      <c r="A466" s="84"/>
    </row>
    <row r="467" ht="15">
      <c r="A467" s="84"/>
    </row>
    <row r="468" ht="15">
      <c r="A468" s="84"/>
    </row>
    <row r="469" ht="15">
      <c r="A469" s="84"/>
    </row>
    <row r="470" ht="15">
      <c r="A470" s="84"/>
    </row>
    <row r="471" ht="15">
      <c r="A471" s="84"/>
    </row>
    <row r="472" ht="15">
      <c r="A472" s="84"/>
    </row>
    <row r="473" ht="15">
      <c r="A473" s="84"/>
    </row>
    <row r="474" ht="15">
      <c r="A474" s="84"/>
    </row>
    <row r="475" ht="15">
      <c r="A475" s="84"/>
    </row>
    <row r="476" ht="15">
      <c r="A476" s="84"/>
    </row>
    <row r="477" ht="15">
      <c r="A477" s="84"/>
    </row>
    <row r="478" ht="15">
      <c r="A478" s="84"/>
    </row>
    <row r="479" ht="15">
      <c r="A479" s="84"/>
    </row>
    <row r="480" ht="15">
      <c r="A480" s="84"/>
    </row>
    <row r="481" ht="15">
      <c r="A481" s="84"/>
    </row>
    <row r="482" ht="15">
      <c r="A482" s="84"/>
    </row>
    <row r="483" ht="15">
      <c r="A483" s="84"/>
    </row>
    <row r="484" ht="15">
      <c r="A484" s="84"/>
    </row>
    <row r="485" ht="15">
      <c r="A485" s="84"/>
    </row>
    <row r="486" ht="15">
      <c r="A486" s="84"/>
    </row>
    <row r="487" ht="15">
      <c r="A487" s="84"/>
    </row>
    <row r="488" ht="15">
      <c r="A488" s="84"/>
    </row>
    <row r="489" ht="15">
      <c r="A489" s="84"/>
    </row>
    <row r="490" ht="15">
      <c r="A490" s="84"/>
    </row>
    <row r="491" ht="15">
      <c r="A491" s="84"/>
    </row>
    <row r="492" ht="15">
      <c r="A492" s="84"/>
    </row>
    <row r="493" ht="15">
      <c r="A493" s="84"/>
    </row>
    <row r="494" ht="15">
      <c r="A494" s="84"/>
    </row>
    <row r="495" ht="15">
      <c r="A495" s="84"/>
    </row>
    <row r="496" ht="15">
      <c r="A496" s="84"/>
    </row>
    <row r="497" ht="15">
      <c r="A497" s="84"/>
    </row>
    <row r="498" ht="15">
      <c r="A498" s="84"/>
    </row>
    <row r="499" ht="15">
      <c r="A499" s="84"/>
    </row>
    <row r="500" ht="15">
      <c r="A500" s="84"/>
    </row>
    <row r="501" ht="15">
      <c r="A501" s="84"/>
    </row>
    <row r="502" ht="15">
      <c r="A502" s="84"/>
    </row>
    <row r="503" ht="15">
      <c r="A503" s="84"/>
    </row>
    <row r="504" ht="15">
      <c r="A504" s="84"/>
    </row>
    <row r="505" ht="15">
      <c r="A505" s="84"/>
    </row>
    <row r="506" ht="15">
      <c r="A506" s="84"/>
    </row>
    <row r="507" ht="15">
      <c r="A507" s="84"/>
    </row>
    <row r="508" ht="15">
      <c r="A508" s="84"/>
    </row>
    <row r="509" ht="15">
      <c r="A509" s="84"/>
    </row>
    <row r="510" ht="15">
      <c r="A510" s="84"/>
    </row>
    <row r="511" ht="15">
      <c r="A511" s="84"/>
    </row>
    <row r="512" ht="15">
      <c r="A512" s="84"/>
    </row>
    <row r="513" ht="15">
      <c r="A513" s="84"/>
    </row>
    <row r="514" ht="15">
      <c r="A514" s="84"/>
    </row>
    <row r="515" ht="15">
      <c r="A515" s="84"/>
    </row>
    <row r="516" ht="15">
      <c r="A516" s="84"/>
    </row>
    <row r="517" ht="15">
      <c r="A517" s="84"/>
    </row>
    <row r="518" ht="15">
      <c r="A518" s="84"/>
    </row>
    <row r="519" ht="15">
      <c r="A519" s="84"/>
    </row>
    <row r="520" ht="15">
      <c r="A520" s="84"/>
    </row>
    <row r="521" ht="15">
      <c r="A521" s="84"/>
    </row>
    <row r="522" ht="15">
      <c r="A522" s="84"/>
    </row>
    <row r="523" ht="15">
      <c r="A523" s="84"/>
    </row>
    <row r="524" ht="15">
      <c r="A524" s="84"/>
    </row>
    <row r="525" ht="15">
      <c r="A525" s="84"/>
    </row>
    <row r="526" ht="15">
      <c r="A526" s="84"/>
    </row>
    <row r="527" ht="15">
      <c r="A527" s="84"/>
    </row>
    <row r="528" ht="15">
      <c r="A528" s="84"/>
    </row>
    <row r="529" ht="15">
      <c r="A529" s="84"/>
    </row>
    <row r="530" ht="15">
      <c r="A530" s="84"/>
    </row>
    <row r="531" ht="15">
      <c r="A531" s="84"/>
    </row>
    <row r="532" ht="15">
      <c r="A532" s="84"/>
    </row>
    <row r="533" ht="15">
      <c r="A533" s="84"/>
    </row>
    <row r="534" ht="15">
      <c r="A534" s="84"/>
    </row>
    <row r="535" ht="15">
      <c r="A535" s="84"/>
    </row>
    <row r="536" ht="15">
      <c r="A536" s="84"/>
    </row>
    <row r="537" ht="15">
      <c r="A537" s="84"/>
    </row>
    <row r="538" ht="15">
      <c r="A538" s="84"/>
    </row>
    <row r="539" ht="15">
      <c r="A539" s="84"/>
    </row>
    <row r="540" ht="15">
      <c r="A540" s="84"/>
    </row>
    <row r="541" ht="15">
      <c r="A541" s="84"/>
    </row>
    <row r="542" ht="15">
      <c r="A542" s="84"/>
    </row>
    <row r="543" ht="15">
      <c r="A543" s="84"/>
    </row>
    <row r="544" ht="15">
      <c r="A544" s="84"/>
    </row>
    <row r="545" ht="15">
      <c r="A545" s="84"/>
    </row>
    <row r="546" ht="15">
      <c r="A546" s="84"/>
    </row>
    <row r="547" ht="15">
      <c r="A547" s="84"/>
    </row>
    <row r="548" ht="15">
      <c r="A548" s="84"/>
    </row>
    <row r="549" ht="15">
      <c r="A549" s="84"/>
    </row>
    <row r="550" ht="15">
      <c r="A550" s="84"/>
    </row>
    <row r="551" ht="15">
      <c r="A551" s="84"/>
    </row>
    <row r="552" ht="15">
      <c r="A552" s="84"/>
    </row>
    <row r="553" ht="15">
      <c r="A553" s="84"/>
    </row>
    <row r="554" ht="15">
      <c r="A554" s="84"/>
    </row>
    <row r="555" ht="15">
      <c r="A555" s="84"/>
    </row>
    <row r="556" ht="15">
      <c r="A556" s="84"/>
    </row>
    <row r="557" ht="15">
      <c r="A557" s="84"/>
    </row>
    <row r="558" ht="15">
      <c r="A558" s="84"/>
    </row>
    <row r="559" ht="15">
      <c r="A559" s="84"/>
    </row>
    <row r="560" ht="15">
      <c r="A560" s="84"/>
    </row>
    <row r="561" ht="15">
      <c r="A561" s="84"/>
    </row>
    <row r="562" ht="15">
      <c r="A562" s="84"/>
    </row>
    <row r="563" ht="15">
      <c r="A563" s="84"/>
    </row>
    <row r="564" ht="15">
      <c r="A564" s="84"/>
    </row>
    <row r="565" ht="15">
      <c r="A565" s="84"/>
    </row>
    <row r="566" ht="15">
      <c r="A566" s="84"/>
    </row>
    <row r="567" ht="15">
      <c r="A567" s="84"/>
    </row>
    <row r="568" ht="15">
      <c r="A568" s="84"/>
    </row>
    <row r="569" ht="15">
      <c r="A569" s="84"/>
    </row>
    <row r="570" ht="15">
      <c r="A570" s="84"/>
    </row>
    <row r="571" ht="15">
      <c r="A571" s="84"/>
    </row>
    <row r="572" ht="15">
      <c r="A572" s="84"/>
    </row>
    <row r="573" ht="15">
      <c r="A573" s="84"/>
    </row>
    <row r="574" ht="15">
      <c r="A574" s="84"/>
    </row>
    <row r="575" ht="15">
      <c r="A575" s="84"/>
    </row>
    <row r="576" ht="15">
      <c r="A576" s="84"/>
    </row>
    <row r="577" ht="15">
      <c r="A577" s="84"/>
    </row>
    <row r="578" ht="15">
      <c r="A578" s="84"/>
    </row>
    <row r="579" ht="15">
      <c r="A579" s="84"/>
    </row>
    <row r="580" ht="15">
      <c r="A580" s="84"/>
    </row>
    <row r="581" ht="15">
      <c r="A581" s="84"/>
    </row>
    <row r="582" ht="15">
      <c r="A582" s="84"/>
    </row>
    <row r="583" ht="15">
      <c r="A583" s="84"/>
    </row>
    <row r="584" ht="15">
      <c r="A584" s="84"/>
    </row>
    <row r="585" ht="15">
      <c r="A585" s="84"/>
    </row>
    <row r="586" ht="15">
      <c r="A586" s="84"/>
    </row>
    <row r="587" ht="15">
      <c r="A587" s="84"/>
    </row>
    <row r="588" ht="15">
      <c r="A588" s="84"/>
    </row>
    <row r="589" ht="15">
      <c r="A589" s="84"/>
    </row>
    <row r="590" ht="15">
      <c r="A590" s="84"/>
    </row>
    <row r="591" ht="15">
      <c r="A591" s="84"/>
    </row>
    <row r="592" ht="15">
      <c r="A592" s="84"/>
    </row>
    <row r="593" ht="15">
      <c r="A593" s="84"/>
    </row>
    <row r="594" ht="15">
      <c r="A594" s="84"/>
    </row>
    <row r="595" ht="15">
      <c r="A595" s="84"/>
    </row>
    <row r="596" ht="15">
      <c r="A596" s="84"/>
    </row>
    <row r="597" ht="15">
      <c r="A597" s="84"/>
    </row>
    <row r="598" ht="15">
      <c r="A598" s="84"/>
    </row>
    <row r="599" ht="15">
      <c r="A599" s="84"/>
    </row>
    <row r="600" ht="15">
      <c r="A600" s="84"/>
    </row>
    <row r="601" ht="15">
      <c r="A601" s="84"/>
    </row>
    <row r="602" ht="15">
      <c r="A602" s="84"/>
    </row>
    <row r="603" ht="15">
      <c r="A603" s="84"/>
    </row>
    <row r="604" ht="15">
      <c r="A604" s="84"/>
    </row>
    <row r="605" ht="15">
      <c r="A605" s="84"/>
    </row>
    <row r="606" ht="15">
      <c r="A606" s="84"/>
    </row>
    <row r="607" ht="15">
      <c r="A607" s="84"/>
    </row>
    <row r="608" ht="15">
      <c r="A608" s="84"/>
    </row>
    <row r="609" ht="15">
      <c r="A609" s="84"/>
    </row>
    <row r="610" ht="15">
      <c r="A610" s="84"/>
    </row>
    <row r="611" ht="15">
      <c r="A611" s="84"/>
    </row>
    <row r="612" ht="15">
      <c r="A612" s="84"/>
    </row>
    <row r="613" ht="15">
      <c r="A613" s="84"/>
    </row>
    <row r="614" ht="15">
      <c r="A614" s="84"/>
    </row>
    <row r="615" ht="15">
      <c r="A615" s="84"/>
    </row>
    <row r="616" ht="15">
      <c r="A616" s="84"/>
    </row>
    <row r="617" ht="15">
      <c r="A617" s="84"/>
    </row>
    <row r="618" ht="15">
      <c r="A618" s="84"/>
    </row>
    <row r="619" ht="15">
      <c r="A619" s="84"/>
    </row>
    <row r="620" ht="15">
      <c r="A620" s="84"/>
    </row>
    <row r="621" ht="15">
      <c r="A621" s="84"/>
    </row>
    <row r="622" ht="15">
      <c r="A622" s="84"/>
    </row>
    <row r="623" ht="15">
      <c r="A623" s="84"/>
    </row>
    <row r="624" ht="15">
      <c r="A624" s="84"/>
    </row>
    <row r="625" ht="15">
      <c r="A625" s="84"/>
    </row>
    <row r="626" ht="15">
      <c r="A626" s="84"/>
    </row>
    <row r="627" ht="15">
      <c r="A627" s="84"/>
    </row>
    <row r="628" ht="15">
      <c r="A628" s="84"/>
    </row>
    <row r="629" ht="15">
      <c r="A629" s="84"/>
    </row>
    <row r="630" ht="15">
      <c r="A630" s="84"/>
    </row>
    <row r="631" ht="15">
      <c r="A631" s="84"/>
    </row>
    <row r="632" ht="15">
      <c r="A632" s="84"/>
    </row>
    <row r="633" ht="15">
      <c r="A633" s="84"/>
    </row>
    <row r="634" ht="15">
      <c r="A634" s="84"/>
    </row>
    <row r="635" ht="15">
      <c r="A635" s="84"/>
    </row>
    <row r="636" ht="15">
      <c r="A636" s="84"/>
    </row>
    <row r="637" ht="15">
      <c r="A637" s="84"/>
    </row>
    <row r="638" ht="15">
      <c r="A638" s="84"/>
    </row>
    <row r="639" ht="15">
      <c r="A639" s="84"/>
    </row>
    <row r="640" ht="15">
      <c r="A640" s="84"/>
    </row>
    <row r="641" ht="15">
      <c r="A641" s="84"/>
    </row>
    <row r="642" ht="15">
      <c r="A642" s="84"/>
    </row>
    <row r="643" ht="15">
      <c r="A643" s="84"/>
    </row>
    <row r="644" ht="15">
      <c r="A644" s="84"/>
    </row>
  </sheetData>
  <sheetProtection/>
  <mergeCells count="9">
    <mergeCell ref="A1:I1"/>
    <mergeCell ref="A2:I2"/>
    <mergeCell ref="A3:A4"/>
    <mergeCell ref="B3:B4"/>
    <mergeCell ref="D3:E3"/>
    <mergeCell ref="F3:F4"/>
    <mergeCell ref="G3:G4"/>
    <mergeCell ref="H3:H4"/>
    <mergeCell ref="I3:I4"/>
  </mergeCells>
  <printOptions/>
  <pageMargins left="0.75" right="0.75" top="1" bottom="1" header="0.5" footer="0.5"/>
  <pageSetup fitToHeight="1" fitToWidth="1" horizontalDpi="600" verticalDpi="600" orientation="landscape" paperSize="8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6"/>
  <sheetViews>
    <sheetView zoomScale="75" zoomScaleNormal="75" zoomScalePageLayoutView="0" workbookViewId="0" topLeftCell="A1">
      <pane xSplit="2" ySplit="6" topLeftCell="I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0" sqref="B30"/>
    </sheetView>
  </sheetViews>
  <sheetFormatPr defaultColWidth="9.140625" defaultRowHeight="12.75"/>
  <cols>
    <col min="1" max="1" width="6.28125" style="1" customWidth="1"/>
    <col min="2" max="2" width="100.00390625" style="1" customWidth="1"/>
    <col min="3" max="3" width="23.140625" style="1" customWidth="1"/>
    <col min="4" max="5" width="22.421875" style="1" customWidth="1"/>
    <col min="6" max="6" width="17.7109375" style="2" customWidth="1"/>
    <col min="7" max="7" width="18.28125" style="1" customWidth="1"/>
    <col min="8" max="9" width="16.140625" style="1" customWidth="1"/>
    <col min="10" max="10" width="17.8515625" style="1" customWidth="1"/>
    <col min="11" max="11" width="19.28125" style="1" customWidth="1"/>
    <col min="12" max="12" width="52.28125" style="1" customWidth="1"/>
    <col min="13" max="16384" width="9.140625" style="1" customWidth="1"/>
  </cols>
  <sheetData>
    <row r="2" ht="12.75">
      <c r="G2" s="4"/>
    </row>
    <row r="3" spans="1:12" ht="20.25">
      <c r="A3" s="315" t="s">
        <v>104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ht="62.25" customHeight="1" thickBot="1">
      <c r="A4" s="316" t="s">
        <v>167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8" customFormat="1" ht="33.75" customHeight="1" thickBot="1">
      <c r="A5" s="361" t="s">
        <v>16</v>
      </c>
      <c r="B5" s="320"/>
      <c r="C5" s="320" t="s">
        <v>174</v>
      </c>
      <c r="D5" s="359" t="s">
        <v>171</v>
      </c>
      <c r="E5" s="360"/>
      <c r="F5" s="322" t="s">
        <v>168</v>
      </c>
      <c r="G5" s="313" t="s">
        <v>15</v>
      </c>
      <c r="H5" s="314"/>
      <c r="I5" s="317" t="s">
        <v>103</v>
      </c>
      <c r="J5" s="318" t="s">
        <v>92</v>
      </c>
      <c r="K5" s="319" t="s">
        <v>93</v>
      </c>
      <c r="L5" s="319" t="s">
        <v>94</v>
      </c>
    </row>
    <row r="6" spans="1:12" s="8" customFormat="1" ht="49.5" customHeight="1" thickBot="1">
      <c r="A6" s="362"/>
      <c r="B6" s="321"/>
      <c r="C6" s="363"/>
      <c r="D6" s="251" t="s">
        <v>103</v>
      </c>
      <c r="E6" s="251" t="s">
        <v>173</v>
      </c>
      <c r="F6" s="323"/>
      <c r="G6" s="163" t="s">
        <v>139</v>
      </c>
      <c r="H6" s="163" t="s">
        <v>140</v>
      </c>
      <c r="I6" s="317"/>
      <c r="J6" s="318"/>
      <c r="K6" s="319"/>
      <c r="L6" s="319"/>
    </row>
    <row r="7" spans="1:12" s="8" customFormat="1" ht="18" customHeight="1">
      <c r="A7" s="284">
        <v>1</v>
      </c>
      <c r="B7" s="284">
        <v>2</v>
      </c>
      <c r="C7" s="284">
        <v>3</v>
      </c>
      <c r="D7" s="284">
        <v>4</v>
      </c>
      <c r="E7" s="284">
        <v>5</v>
      </c>
      <c r="F7" s="284">
        <v>6</v>
      </c>
      <c r="G7" s="284">
        <v>7</v>
      </c>
      <c r="H7" s="284">
        <v>8</v>
      </c>
      <c r="I7" s="284">
        <v>9</v>
      </c>
      <c r="J7" s="284">
        <v>10</v>
      </c>
      <c r="K7" s="284">
        <v>11</v>
      </c>
      <c r="L7" s="285">
        <v>12</v>
      </c>
    </row>
    <row r="8" spans="1:12" s="8" customFormat="1" ht="18" customHeight="1">
      <c r="A8" s="19"/>
      <c r="B8" s="19"/>
      <c r="C8" s="256"/>
      <c r="D8" s="256"/>
      <c r="E8" s="256"/>
      <c r="F8" s="257"/>
      <c r="G8" s="257"/>
      <c r="H8" s="258"/>
      <c r="I8" s="258"/>
      <c r="J8" s="258"/>
      <c r="K8" s="258"/>
      <c r="L8" s="181"/>
    </row>
    <row r="9" spans="1:12" s="8" customFormat="1" ht="18" customHeight="1">
      <c r="A9" s="19"/>
      <c r="B9" s="114" t="s">
        <v>80</v>
      </c>
      <c r="C9" s="114"/>
      <c r="D9" s="259"/>
      <c r="E9" s="259"/>
      <c r="F9" s="260">
        <v>61.253</v>
      </c>
      <c r="G9" s="257"/>
      <c r="H9" s="257"/>
      <c r="I9" s="258"/>
      <c r="J9" s="258"/>
      <c r="K9" s="258"/>
      <c r="L9" s="258"/>
    </row>
    <row r="10" spans="1:12" s="8" customFormat="1" ht="18" customHeight="1">
      <c r="A10" s="19"/>
      <c r="B10" s="114" t="s">
        <v>81</v>
      </c>
      <c r="C10" s="114"/>
      <c r="D10" s="259"/>
      <c r="E10" s="259"/>
      <c r="F10" s="261"/>
      <c r="G10" s="257"/>
      <c r="H10" s="257"/>
      <c r="I10" s="258"/>
      <c r="J10" s="258"/>
      <c r="K10" s="258"/>
      <c r="L10" s="258"/>
    </row>
    <row r="11" spans="1:12" s="8" customFormat="1" ht="18" customHeight="1">
      <c r="A11" s="19"/>
      <c r="B11" s="114" t="s">
        <v>82</v>
      </c>
      <c r="C11" s="276"/>
      <c r="D11" s="259"/>
      <c r="E11" s="259"/>
      <c r="F11" s="260">
        <v>4353105</v>
      </c>
      <c r="G11" s="260">
        <v>4353105</v>
      </c>
      <c r="H11" s="262"/>
      <c r="I11" s="258"/>
      <c r="J11" s="258"/>
      <c r="K11" s="258"/>
      <c r="L11" s="258"/>
    </row>
    <row r="12" spans="1:12" s="8" customFormat="1" ht="18" customHeight="1">
      <c r="A12" s="19"/>
      <c r="B12" s="114" t="s">
        <v>83</v>
      </c>
      <c r="C12" s="276"/>
      <c r="D12" s="254">
        <v>139305.48</v>
      </c>
      <c r="E12" s="263"/>
      <c r="F12" s="260">
        <v>0</v>
      </c>
      <c r="G12" s="257"/>
      <c r="H12" s="257"/>
      <c r="I12" s="258">
        <v>9069.106</v>
      </c>
      <c r="J12" s="258"/>
      <c r="K12" s="258"/>
      <c r="L12" s="258"/>
    </row>
    <row r="13" spans="1:12" s="8" customFormat="1" ht="18" customHeight="1">
      <c r="A13" s="19"/>
      <c r="B13" s="114" t="s">
        <v>84</v>
      </c>
      <c r="C13" s="276"/>
      <c r="D13" s="254">
        <v>18500.86</v>
      </c>
      <c r="E13" s="263"/>
      <c r="F13" s="260">
        <f>F10*H11/1000</f>
        <v>0</v>
      </c>
      <c r="G13" s="257"/>
      <c r="H13" s="257"/>
      <c r="I13" s="258">
        <v>0</v>
      </c>
      <c r="J13" s="258"/>
      <c r="K13" s="258"/>
      <c r="L13" s="258"/>
    </row>
    <row r="14" spans="1:12" s="8" customFormat="1" ht="18" customHeight="1">
      <c r="A14" s="19"/>
      <c r="B14" s="114" t="s">
        <v>85</v>
      </c>
      <c r="C14" s="277"/>
      <c r="D14" s="255">
        <v>260220.31</v>
      </c>
      <c r="E14" s="264"/>
      <c r="F14" s="256"/>
      <c r="G14" s="257"/>
      <c r="H14" s="257"/>
      <c r="I14" s="258">
        <f>I19-I12</f>
        <v>248.25400000002446</v>
      </c>
      <c r="J14" s="258"/>
      <c r="K14" s="258"/>
      <c r="L14" s="258"/>
    </row>
    <row r="15" spans="1:12" s="8" customFormat="1" ht="18" customHeight="1">
      <c r="A15" s="19"/>
      <c r="B15" s="114" t="s">
        <v>86</v>
      </c>
      <c r="C15" s="277"/>
      <c r="D15" s="255">
        <v>300000</v>
      </c>
      <c r="E15" s="264"/>
      <c r="F15" s="256"/>
      <c r="G15" s="257"/>
      <c r="H15" s="257"/>
      <c r="I15" s="258">
        <v>0</v>
      </c>
      <c r="J15" s="258"/>
      <c r="K15" s="258"/>
      <c r="L15" s="258"/>
    </row>
    <row r="16" spans="1:12" s="8" customFormat="1" ht="33" customHeight="1">
      <c r="A16" s="19"/>
      <c r="B16" s="252" t="s">
        <v>172</v>
      </c>
      <c r="C16" s="277"/>
      <c r="D16" s="255">
        <v>25478</v>
      </c>
      <c r="E16" s="264"/>
      <c r="F16" s="256"/>
      <c r="G16" s="257"/>
      <c r="H16" s="257"/>
      <c r="I16" s="258"/>
      <c r="J16" s="258"/>
      <c r="K16" s="258"/>
      <c r="L16" s="258"/>
    </row>
    <row r="17" spans="1:12" s="8" customFormat="1" ht="18" customHeight="1">
      <c r="A17" s="19"/>
      <c r="B17" s="120" t="s">
        <v>57</v>
      </c>
      <c r="C17" s="278"/>
      <c r="D17" s="265">
        <f>SUM(D12:D16)</f>
        <v>743504.65</v>
      </c>
      <c r="E17" s="265"/>
      <c r="F17" s="256"/>
      <c r="G17" s="257"/>
      <c r="H17" s="257"/>
      <c r="I17" s="258">
        <f>I12+I13+I14</f>
        <v>9317.360000000024</v>
      </c>
      <c r="J17" s="258"/>
      <c r="K17" s="258"/>
      <c r="L17" s="258"/>
    </row>
    <row r="18" spans="1:12" s="32" customFormat="1" ht="21.75" customHeight="1">
      <c r="A18" s="27"/>
      <c r="B18" s="28"/>
      <c r="C18" s="27"/>
      <c r="D18" s="266"/>
      <c r="E18" s="266"/>
      <c r="F18" s="267"/>
      <c r="G18" s="267"/>
      <c r="H18" s="268"/>
      <c r="I18" s="258"/>
      <c r="J18" s="258"/>
      <c r="K18" s="258"/>
      <c r="L18" s="258"/>
    </row>
    <row r="19" spans="1:12" s="34" customFormat="1" ht="23.25">
      <c r="A19" s="33">
        <v>2</v>
      </c>
      <c r="B19" s="48" t="s">
        <v>24</v>
      </c>
      <c r="C19" s="269">
        <f>C20+C30+C39+C40</f>
        <v>821530</v>
      </c>
      <c r="D19" s="269">
        <f>D20+D30+D39+D40</f>
        <v>743504.6499999999</v>
      </c>
      <c r="E19" s="269">
        <f>E20+E30+E39+E40</f>
        <v>743220.9099999999</v>
      </c>
      <c r="F19" s="258">
        <f>F20+F30+F39</f>
        <v>64869</v>
      </c>
      <c r="G19" s="258">
        <f>G20+G30+G39</f>
        <v>0</v>
      </c>
      <c r="H19" s="258">
        <f>H20+H30+H39</f>
        <v>0</v>
      </c>
      <c r="I19" s="258">
        <f>I20+I30+I39+I40</f>
        <v>9317.360000000024</v>
      </c>
      <c r="J19" s="258">
        <f>J20+J30+J39+J40</f>
        <v>9891.4</v>
      </c>
      <c r="K19" s="258">
        <f>K20+K30+K39+K40</f>
        <v>0</v>
      </c>
      <c r="L19" s="258"/>
    </row>
    <row r="20" spans="1:12" ht="15.75">
      <c r="A20" s="166" t="s">
        <v>25</v>
      </c>
      <c r="B20" s="38" t="s">
        <v>26</v>
      </c>
      <c r="C20" s="269">
        <f>SUM(C21:C28)</f>
        <v>415600</v>
      </c>
      <c r="D20" s="269">
        <f>SUM(D21:D28)</f>
        <v>362117.58999999997</v>
      </c>
      <c r="E20" s="269">
        <f>SUM(E21:E28)</f>
        <v>371367.73</v>
      </c>
      <c r="F20" s="260">
        <f aca="true" t="shared" si="0" ref="F20:K20">SUM(F21:F28)</f>
        <v>64869</v>
      </c>
      <c r="G20" s="260">
        <f t="shared" si="0"/>
        <v>0</v>
      </c>
      <c r="H20" s="260">
        <f t="shared" si="0"/>
        <v>0</v>
      </c>
      <c r="I20" s="260">
        <f t="shared" si="0"/>
        <v>9250.14000000002</v>
      </c>
      <c r="J20" s="260">
        <f t="shared" si="0"/>
        <v>0</v>
      </c>
      <c r="K20" s="260">
        <f t="shared" si="0"/>
        <v>0</v>
      </c>
      <c r="L20" s="260"/>
    </row>
    <row r="21" spans="1:12" ht="32.25" customHeight="1">
      <c r="A21" s="44" t="s">
        <v>27</v>
      </c>
      <c r="B21" s="45" t="s">
        <v>28</v>
      </c>
      <c r="C21" s="270">
        <v>100203</v>
      </c>
      <c r="D21" s="270">
        <v>120667.76</v>
      </c>
      <c r="E21" s="270">
        <v>120709.08</v>
      </c>
      <c r="F21" s="271">
        <f>G21+H21</f>
        <v>0</v>
      </c>
      <c r="G21" s="258">
        <v>0</v>
      </c>
      <c r="H21" s="258">
        <v>0</v>
      </c>
      <c r="I21" s="258">
        <f>E21-D21</f>
        <v>41.320000000006985</v>
      </c>
      <c r="J21" s="258"/>
      <c r="K21" s="258"/>
      <c r="L21" s="258"/>
    </row>
    <row r="22" spans="1:12" ht="31.5">
      <c r="A22" s="44" t="s">
        <v>29</v>
      </c>
      <c r="B22" s="45" t="s">
        <v>30</v>
      </c>
      <c r="C22" s="270">
        <v>75519</v>
      </c>
      <c r="D22" s="270">
        <v>47138.42</v>
      </c>
      <c r="E22" s="270">
        <v>47124.98</v>
      </c>
      <c r="F22" s="271">
        <f>G22+H22</f>
        <v>0</v>
      </c>
      <c r="G22" s="258">
        <v>0</v>
      </c>
      <c r="H22" s="258">
        <v>0</v>
      </c>
      <c r="I22" s="258">
        <f aca="true" t="shared" si="1" ref="I22:I28">E22-D22</f>
        <v>-13.439999999995052</v>
      </c>
      <c r="J22" s="258"/>
      <c r="K22" s="258"/>
      <c r="L22" s="283" t="s">
        <v>176</v>
      </c>
    </row>
    <row r="23" spans="1:12" ht="45">
      <c r="A23" s="44" t="s">
        <v>31</v>
      </c>
      <c r="B23" s="45" t="s">
        <v>32</v>
      </c>
      <c r="C23" s="270">
        <v>34776</v>
      </c>
      <c r="D23" s="270">
        <v>43877.18</v>
      </c>
      <c r="E23" s="270">
        <v>43887.18</v>
      </c>
      <c r="F23" s="271">
        <f>G23+H23</f>
        <v>0</v>
      </c>
      <c r="G23" s="258">
        <v>0</v>
      </c>
      <c r="H23" s="258">
        <v>0</v>
      </c>
      <c r="I23" s="258">
        <f t="shared" si="1"/>
        <v>10</v>
      </c>
      <c r="J23" s="258"/>
      <c r="K23" s="258"/>
      <c r="L23" s="258"/>
    </row>
    <row r="24" spans="1:12" ht="30">
      <c r="A24" s="44" t="s">
        <v>33</v>
      </c>
      <c r="B24" s="45" t="s">
        <v>34</v>
      </c>
      <c r="C24" s="270">
        <v>17962</v>
      </c>
      <c r="D24" s="270">
        <v>12892.1</v>
      </c>
      <c r="E24" s="270">
        <v>18792.1</v>
      </c>
      <c r="F24" s="271"/>
      <c r="G24" s="258">
        <v>0</v>
      </c>
      <c r="H24" s="258">
        <v>0</v>
      </c>
      <c r="I24" s="258">
        <f t="shared" si="1"/>
        <v>5899.999999999998</v>
      </c>
      <c r="J24" s="258"/>
      <c r="K24" s="258"/>
      <c r="L24" s="258"/>
    </row>
    <row r="25" spans="1:12" ht="45" hidden="1">
      <c r="A25" s="44" t="s">
        <v>22</v>
      </c>
      <c r="B25" s="45" t="s">
        <v>23</v>
      </c>
      <c r="C25" s="270"/>
      <c r="D25" s="270"/>
      <c r="E25" s="270"/>
      <c r="F25" s="271"/>
      <c r="G25" s="258">
        <v>0</v>
      </c>
      <c r="H25" s="258">
        <v>0</v>
      </c>
      <c r="I25" s="258">
        <f t="shared" si="1"/>
        <v>0</v>
      </c>
      <c r="J25" s="258"/>
      <c r="K25" s="258"/>
      <c r="L25" s="258"/>
    </row>
    <row r="26" spans="1:12" ht="30">
      <c r="A26" s="50" t="s">
        <v>35</v>
      </c>
      <c r="B26" s="45" t="s">
        <v>36</v>
      </c>
      <c r="C26" s="270">
        <v>122271</v>
      </c>
      <c r="D26" s="270">
        <v>137542.13</v>
      </c>
      <c r="E26" s="270">
        <v>140854.39</v>
      </c>
      <c r="F26" s="271"/>
      <c r="G26" s="258">
        <v>0</v>
      </c>
      <c r="H26" s="258">
        <v>0</v>
      </c>
      <c r="I26" s="258">
        <f t="shared" si="1"/>
        <v>3312.2600000000093</v>
      </c>
      <c r="J26" s="258">
        <v>0</v>
      </c>
      <c r="K26" s="258"/>
      <c r="L26" s="258"/>
    </row>
    <row r="27" spans="1:12" ht="15.75">
      <c r="A27" s="44" t="s">
        <v>37</v>
      </c>
      <c r="B27" s="45" t="s">
        <v>38</v>
      </c>
      <c r="C27" s="270">
        <v>15877</v>
      </c>
      <c r="D27" s="270">
        <v>0</v>
      </c>
      <c r="E27" s="270">
        <v>0</v>
      </c>
      <c r="F27" s="271">
        <v>15877</v>
      </c>
      <c r="G27" s="258">
        <v>0</v>
      </c>
      <c r="H27" s="258">
        <v>0</v>
      </c>
      <c r="I27" s="258">
        <f t="shared" si="1"/>
        <v>0</v>
      </c>
      <c r="J27" s="258"/>
      <c r="K27" s="258"/>
      <c r="L27" s="258"/>
    </row>
    <row r="28" spans="1:12" ht="47.25">
      <c r="A28" s="44" t="s">
        <v>39</v>
      </c>
      <c r="B28" s="45" t="s">
        <v>40</v>
      </c>
      <c r="C28" s="270">
        <v>48992</v>
      </c>
      <c r="D28" s="270">
        <v>0</v>
      </c>
      <c r="E28" s="270">
        <v>0</v>
      </c>
      <c r="F28" s="271">
        <v>48992</v>
      </c>
      <c r="G28" s="258">
        <v>0</v>
      </c>
      <c r="H28" s="258">
        <v>0</v>
      </c>
      <c r="I28" s="258">
        <f t="shared" si="1"/>
        <v>0</v>
      </c>
      <c r="J28" s="258"/>
      <c r="K28" s="258"/>
      <c r="L28" s="283" t="s">
        <v>175</v>
      </c>
    </row>
    <row r="29" spans="1:12" ht="15.75">
      <c r="A29" s="21"/>
      <c r="B29" s="45"/>
      <c r="C29" s="270"/>
      <c r="D29" s="270"/>
      <c r="E29" s="270"/>
      <c r="F29" s="271"/>
      <c r="G29" s="260"/>
      <c r="H29" s="272"/>
      <c r="I29" s="258"/>
      <c r="J29" s="258"/>
      <c r="K29" s="258"/>
      <c r="L29" s="258"/>
    </row>
    <row r="30" spans="1:12" s="22" customFormat="1" ht="15.75">
      <c r="A30" s="166" t="s">
        <v>41</v>
      </c>
      <c r="B30" s="51" t="s">
        <v>42</v>
      </c>
      <c r="C30" s="273">
        <f>C31+C35+C36+C37</f>
        <v>125823</v>
      </c>
      <c r="D30" s="273">
        <f>SUM(D33:D37)</f>
        <v>67506.34</v>
      </c>
      <c r="E30" s="273">
        <f>SUM(E33:E37)</f>
        <v>106745.71000000002</v>
      </c>
      <c r="F30" s="271">
        <f aca="true" t="shared" si="2" ref="F30:K30">F31+F37</f>
        <v>0</v>
      </c>
      <c r="G30" s="260">
        <f t="shared" si="2"/>
        <v>0</v>
      </c>
      <c r="H30" s="260">
        <f t="shared" si="2"/>
        <v>0</v>
      </c>
      <c r="I30" s="260">
        <f t="shared" si="2"/>
        <v>39239.37</v>
      </c>
      <c r="J30" s="260">
        <f t="shared" si="2"/>
        <v>0</v>
      </c>
      <c r="K30" s="260">
        <f t="shared" si="2"/>
        <v>0</v>
      </c>
      <c r="L30" s="258"/>
    </row>
    <row r="31" spans="1:12" s="22" customFormat="1" ht="30">
      <c r="A31" s="44" t="s">
        <v>43</v>
      </c>
      <c r="B31" s="52" t="s">
        <v>44</v>
      </c>
      <c r="C31" s="269">
        <f>SUM(C33:C34)</f>
        <v>81520</v>
      </c>
      <c r="D31" s="269">
        <f>SUM(D33:D34)</f>
        <v>30956.510000000002</v>
      </c>
      <c r="E31" s="269">
        <f>SUM(E33:E34)</f>
        <v>70195.88</v>
      </c>
      <c r="F31" s="271">
        <f aca="true" t="shared" si="3" ref="F31:K31">SUM(F33:F34)</f>
        <v>0</v>
      </c>
      <c r="G31" s="271">
        <f t="shared" si="3"/>
        <v>0</v>
      </c>
      <c r="H31" s="271">
        <f t="shared" si="3"/>
        <v>0</v>
      </c>
      <c r="I31" s="271">
        <f t="shared" si="3"/>
        <v>39239.37</v>
      </c>
      <c r="J31" s="271">
        <f t="shared" si="3"/>
        <v>0</v>
      </c>
      <c r="K31" s="271">
        <f t="shared" si="3"/>
        <v>0</v>
      </c>
      <c r="L31" s="258"/>
    </row>
    <row r="32" spans="1:12" s="22" customFormat="1" ht="15.75">
      <c r="A32" s="21"/>
      <c r="B32" s="45" t="s">
        <v>15</v>
      </c>
      <c r="C32" s="270"/>
      <c r="D32" s="270"/>
      <c r="E32" s="270"/>
      <c r="F32" s="271"/>
      <c r="G32" s="274"/>
      <c r="H32" s="258"/>
      <c r="I32" s="258"/>
      <c r="J32" s="258"/>
      <c r="K32" s="258"/>
      <c r="L32" s="258"/>
    </row>
    <row r="33" spans="1:12" s="22" customFormat="1" ht="70.5" customHeight="1">
      <c r="A33" s="21"/>
      <c r="B33" s="170" t="s">
        <v>45</v>
      </c>
      <c r="C33" s="275">
        <v>60200</v>
      </c>
      <c r="D33" s="275">
        <v>22876.86</v>
      </c>
      <c r="E33" s="275">
        <v>51837.48</v>
      </c>
      <c r="F33" s="258">
        <v>0</v>
      </c>
      <c r="G33" s="258">
        <v>0</v>
      </c>
      <c r="H33" s="258">
        <v>0</v>
      </c>
      <c r="I33" s="258">
        <f>E33-D33</f>
        <v>28960.620000000003</v>
      </c>
      <c r="J33" s="258"/>
      <c r="K33" s="258"/>
      <c r="L33" s="258"/>
    </row>
    <row r="34" spans="1:12" s="22" customFormat="1" ht="69" customHeight="1">
      <c r="A34" s="21"/>
      <c r="B34" s="170" t="s">
        <v>46</v>
      </c>
      <c r="C34" s="275">
        <v>21320</v>
      </c>
      <c r="D34" s="275">
        <v>8079.65</v>
      </c>
      <c r="E34" s="275">
        <v>18358.4</v>
      </c>
      <c r="F34" s="258">
        <v>0</v>
      </c>
      <c r="G34" s="258">
        <v>0</v>
      </c>
      <c r="H34" s="258">
        <v>0</v>
      </c>
      <c r="I34" s="258">
        <f aca="true" t="shared" si="4" ref="I34:I39">E34-D34</f>
        <v>10278.750000000002</v>
      </c>
      <c r="J34" s="258"/>
      <c r="K34" s="258"/>
      <c r="L34" s="258"/>
    </row>
    <row r="35" spans="1:12" s="22" customFormat="1" ht="42.75" customHeight="1">
      <c r="A35" s="44" t="s">
        <v>47</v>
      </c>
      <c r="B35" s="171" t="s">
        <v>48</v>
      </c>
      <c r="C35" s="270">
        <v>1500</v>
      </c>
      <c r="D35" s="270">
        <v>528.52</v>
      </c>
      <c r="E35" s="270">
        <v>528.52</v>
      </c>
      <c r="F35" s="258">
        <v>0</v>
      </c>
      <c r="G35" s="258">
        <v>0</v>
      </c>
      <c r="H35" s="258">
        <v>0</v>
      </c>
      <c r="I35" s="258">
        <f t="shared" si="4"/>
        <v>0</v>
      </c>
      <c r="J35" s="258"/>
      <c r="K35" s="258"/>
      <c r="L35" s="258"/>
    </row>
    <row r="36" spans="1:12" s="22" customFormat="1" ht="36.75" customHeight="1">
      <c r="A36" s="44" t="s">
        <v>49</v>
      </c>
      <c r="B36" s="172" t="s">
        <v>50</v>
      </c>
      <c r="C36" s="270">
        <v>20000</v>
      </c>
      <c r="D36" s="270">
        <v>19758.13</v>
      </c>
      <c r="E36" s="270">
        <v>19758.13</v>
      </c>
      <c r="F36" s="258">
        <v>0</v>
      </c>
      <c r="G36" s="258">
        <v>0</v>
      </c>
      <c r="H36" s="258">
        <v>0</v>
      </c>
      <c r="I36" s="258">
        <f t="shared" si="4"/>
        <v>0</v>
      </c>
      <c r="J36" s="258"/>
      <c r="K36" s="258"/>
      <c r="L36" s="258"/>
    </row>
    <row r="37" spans="1:12" s="57" customFormat="1" ht="45" customHeight="1">
      <c r="A37" s="56" t="s">
        <v>51</v>
      </c>
      <c r="B37" s="172" t="s">
        <v>52</v>
      </c>
      <c r="C37" s="270">
        <v>22803</v>
      </c>
      <c r="D37" s="270">
        <v>16263.18</v>
      </c>
      <c r="E37" s="270">
        <v>16263.18</v>
      </c>
      <c r="F37" s="258">
        <v>0</v>
      </c>
      <c r="G37" s="258">
        <v>0</v>
      </c>
      <c r="H37" s="258">
        <v>0</v>
      </c>
      <c r="I37" s="258">
        <f t="shared" si="4"/>
        <v>0</v>
      </c>
      <c r="J37" s="258"/>
      <c r="K37" s="258"/>
      <c r="L37" s="258"/>
    </row>
    <row r="38" spans="1:12" ht="15.75">
      <c r="A38" s="166" t="s">
        <v>53</v>
      </c>
      <c r="B38" s="253" t="s">
        <v>54</v>
      </c>
      <c r="C38" s="269"/>
      <c r="D38" s="269"/>
      <c r="E38" s="269"/>
      <c r="F38" s="271"/>
      <c r="G38" s="260"/>
      <c r="H38" s="272"/>
      <c r="I38" s="258">
        <f t="shared" si="4"/>
        <v>0</v>
      </c>
      <c r="J38" s="258"/>
      <c r="K38" s="258"/>
      <c r="L38" s="258"/>
    </row>
    <row r="39" spans="1:12" ht="84.75" customHeight="1">
      <c r="A39" s="44" t="s">
        <v>55</v>
      </c>
      <c r="B39" s="169" t="s">
        <v>56</v>
      </c>
      <c r="C39" s="269">
        <v>180000</v>
      </c>
      <c r="D39" s="269">
        <v>228773.25</v>
      </c>
      <c r="E39" s="269">
        <v>180000</v>
      </c>
      <c r="F39" s="271">
        <f>G39+H39</f>
        <v>0</v>
      </c>
      <c r="G39" s="260">
        <v>0</v>
      </c>
      <c r="H39" s="271">
        <v>0</v>
      </c>
      <c r="I39" s="271">
        <f t="shared" si="4"/>
        <v>-48773.25</v>
      </c>
      <c r="J39" s="271">
        <v>0</v>
      </c>
      <c r="K39" s="271"/>
      <c r="L39" s="283" t="s">
        <v>177</v>
      </c>
    </row>
    <row r="40" spans="1:12" ht="15.75">
      <c r="A40" s="21"/>
      <c r="B40" s="52" t="s">
        <v>144</v>
      </c>
      <c r="C40" s="269">
        <v>100107</v>
      </c>
      <c r="D40" s="269">
        <v>85107.47</v>
      </c>
      <c r="E40" s="269">
        <v>85107.47</v>
      </c>
      <c r="F40" s="271"/>
      <c r="G40" s="260"/>
      <c r="H40" s="271"/>
      <c r="I40" s="271">
        <v>9601.1</v>
      </c>
      <c r="J40" s="271">
        <v>9891.4</v>
      </c>
      <c r="K40" s="258"/>
      <c r="L40" s="258"/>
    </row>
    <row r="41" spans="1:8" s="32" customFormat="1" ht="15.75" hidden="1">
      <c r="A41" s="27">
        <v>4</v>
      </c>
      <c r="B41" s="59" t="s">
        <v>58</v>
      </c>
      <c r="C41" s="279"/>
      <c r="D41" s="59"/>
      <c r="E41" s="59"/>
      <c r="F41" s="35" t="e">
        <f>#REF!+#REF!</f>
        <v>#REF!</v>
      </c>
      <c r="G41" s="53">
        <v>0</v>
      </c>
      <c r="H41" s="53">
        <v>0</v>
      </c>
    </row>
    <row r="42" spans="1:8" s="32" customFormat="1" ht="15.75" hidden="1">
      <c r="A42" s="27"/>
      <c r="B42" s="59"/>
      <c r="C42" s="279"/>
      <c r="D42" s="59"/>
      <c r="E42" s="59"/>
      <c r="F42" s="35"/>
      <c r="G42" s="35"/>
      <c r="H42" s="35"/>
    </row>
    <row r="43" spans="1:8" s="63" customFormat="1" ht="18" hidden="1">
      <c r="A43" s="61">
        <v>5</v>
      </c>
      <c r="B43" s="62" t="s">
        <v>59</v>
      </c>
      <c r="C43" s="279"/>
      <c r="D43" s="62"/>
      <c r="E43" s="62"/>
      <c r="F43" s="36" t="e">
        <f>#REF!+F41</f>
        <v>#REF!</v>
      </c>
      <c r="G43" s="168" t="e">
        <f>#REF!+G41</f>
        <v>#REF!</v>
      </c>
      <c r="H43" s="168" t="e">
        <f>#REF!+H41</f>
        <v>#REF!</v>
      </c>
    </row>
    <row r="44" spans="1:8" s="32" customFormat="1" ht="15.75" hidden="1">
      <c r="A44" s="27"/>
      <c r="B44" s="59"/>
      <c r="C44" s="279"/>
      <c r="D44" s="59"/>
      <c r="E44" s="59"/>
      <c r="F44" s="35"/>
      <c r="G44" s="35"/>
      <c r="H44" s="35"/>
    </row>
    <row r="45" spans="1:8" s="65" customFormat="1" ht="15.75" hidden="1">
      <c r="A45" s="39">
        <v>6</v>
      </c>
      <c r="B45" s="64" t="s">
        <v>60</v>
      </c>
      <c r="C45" s="280"/>
      <c r="D45" s="64"/>
      <c r="E45" s="64"/>
      <c r="F45" s="53"/>
      <c r="G45" s="53" t="e">
        <f>#REF!</f>
        <v>#REF!</v>
      </c>
      <c r="H45" s="53">
        <v>0</v>
      </c>
    </row>
    <row r="46" spans="1:8" s="65" customFormat="1" ht="15.75" hidden="1">
      <c r="A46" s="39"/>
      <c r="B46" s="64"/>
      <c r="C46" s="280"/>
      <c r="D46" s="64"/>
      <c r="E46" s="64"/>
      <c r="F46" s="53"/>
      <c r="G46" s="53"/>
      <c r="H46" s="53"/>
    </row>
    <row r="47" spans="1:8" s="65" customFormat="1" ht="15.75" hidden="1">
      <c r="A47" s="39">
        <v>7</v>
      </c>
      <c r="B47" s="64" t="s">
        <v>61</v>
      </c>
      <c r="C47" s="280"/>
      <c r="D47" s="64"/>
      <c r="E47" s="64"/>
      <c r="F47" s="53"/>
      <c r="G47" s="53"/>
      <c r="H47" s="53" t="e">
        <f>'[2]надбавка к тарифу'!D10</f>
        <v>#REF!</v>
      </c>
    </row>
    <row r="48" spans="1:8" s="32" customFormat="1" ht="15.75" hidden="1">
      <c r="A48" s="27"/>
      <c r="B48" s="59"/>
      <c r="C48" s="279"/>
      <c r="D48" s="59"/>
      <c r="E48" s="59"/>
      <c r="F48" s="35"/>
      <c r="G48" s="35"/>
      <c r="H48" s="35"/>
    </row>
    <row r="49" spans="1:8" s="32" customFormat="1" ht="18" hidden="1">
      <c r="A49" s="27">
        <v>8</v>
      </c>
      <c r="B49" s="62" t="s">
        <v>62</v>
      </c>
      <c r="C49" s="279"/>
      <c r="D49" s="62"/>
      <c r="E49" s="62"/>
      <c r="F49" s="66"/>
      <c r="G49" s="35"/>
      <c r="H49" s="35"/>
    </row>
    <row r="50" spans="1:8" s="32" customFormat="1" ht="15.75" hidden="1">
      <c r="A50" s="27"/>
      <c r="B50" s="59"/>
      <c r="C50" s="279"/>
      <c r="D50" s="59"/>
      <c r="E50" s="59"/>
      <c r="F50" s="35"/>
      <c r="G50" s="35"/>
      <c r="H50" s="35"/>
    </row>
    <row r="51" spans="1:8" ht="18" hidden="1">
      <c r="A51" s="62">
        <v>9</v>
      </c>
      <c r="B51" s="62" t="s">
        <v>63</v>
      </c>
      <c r="C51" s="279"/>
      <c r="D51" s="62"/>
      <c r="E51" s="62"/>
      <c r="F51" s="167"/>
      <c r="G51" s="35"/>
      <c r="H51" s="66" t="e">
        <f>H43/H47</f>
        <v>#REF!</v>
      </c>
    </row>
    <row r="52" spans="1:6" s="57" customFormat="1" ht="15.75">
      <c r="A52" s="68"/>
      <c r="B52" s="69"/>
      <c r="C52" s="281"/>
      <c r="D52" s="69"/>
      <c r="E52" s="69"/>
      <c r="F52" s="70"/>
    </row>
    <row r="53" spans="1:6" s="57" customFormat="1" ht="15.75">
      <c r="A53" s="68"/>
      <c r="B53" s="69"/>
      <c r="C53" s="281"/>
      <c r="D53" s="69"/>
      <c r="E53" s="69"/>
      <c r="F53" s="70"/>
    </row>
    <row r="54" spans="2:10" s="57" customFormat="1" ht="18.75">
      <c r="B54" s="122" t="s">
        <v>169</v>
      </c>
      <c r="C54" s="282"/>
      <c r="D54" s="122"/>
      <c r="E54" s="122"/>
      <c r="F54" s="123"/>
      <c r="G54" s="124"/>
      <c r="H54" s="124"/>
      <c r="I54" s="124"/>
      <c r="J54" s="124"/>
    </row>
    <row r="55" spans="1:10" s="57" customFormat="1" ht="32.25" customHeight="1">
      <c r="A55" s="81"/>
      <c r="B55" s="122" t="s">
        <v>170</v>
      </c>
      <c r="C55" s="282"/>
      <c r="D55" s="122"/>
      <c r="E55" s="122"/>
      <c r="F55" s="108"/>
      <c r="G55" s="103"/>
      <c r="H55" s="103"/>
      <c r="I55" s="103"/>
      <c r="J55" s="103"/>
    </row>
    <row r="56" spans="1:10" s="57" customFormat="1" ht="15.75">
      <c r="A56" s="68"/>
      <c r="B56" s="100"/>
      <c r="C56" s="282"/>
      <c r="D56" s="100"/>
      <c r="E56" s="100"/>
      <c r="F56" s="108"/>
      <c r="G56" s="103"/>
      <c r="H56" s="103"/>
      <c r="I56" s="103"/>
      <c r="J56" s="103"/>
    </row>
    <row r="57" spans="1:10" s="57" customFormat="1" ht="15">
      <c r="A57" s="68"/>
      <c r="B57" s="100"/>
      <c r="C57" s="100"/>
      <c r="D57" s="100"/>
      <c r="E57" s="100"/>
      <c r="F57" s="108"/>
      <c r="G57" s="103"/>
      <c r="H57" s="103"/>
      <c r="I57" s="103"/>
      <c r="J57" s="103"/>
    </row>
    <row r="58" spans="1:6" s="57" customFormat="1" ht="12.75">
      <c r="A58" s="68"/>
      <c r="F58" s="70"/>
    </row>
    <row r="59" spans="1:6" s="57" customFormat="1" ht="12.75">
      <c r="A59" s="68"/>
      <c r="F59" s="70"/>
    </row>
    <row r="60" spans="1:6" s="57" customFormat="1" ht="12.75">
      <c r="A60" s="68"/>
      <c r="F60" s="70"/>
    </row>
    <row r="61" spans="1:6" s="57" customFormat="1" ht="12.75">
      <c r="A61" s="68"/>
      <c r="F61" s="70"/>
    </row>
    <row r="62" spans="1:6" s="57" customFormat="1" ht="12.75">
      <c r="A62" s="68"/>
      <c r="F62" s="70"/>
    </row>
    <row r="63" spans="1:6" s="57" customFormat="1" ht="12.75">
      <c r="A63" s="68"/>
      <c r="F63" s="70"/>
    </row>
    <row r="64" spans="1:6" s="57" customFormat="1" ht="12.75">
      <c r="A64" s="68"/>
      <c r="F64" s="70"/>
    </row>
    <row r="65" spans="1:6" s="57" customFormat="1" ht="12.75">
      <c r="A65" s="68"/>
      <c r="F65" s="70"/>
    </row>
    <row r="66" spans="1:6" s="57" customFormat="1" ht="12.75">
      <c r="A66" s="68"/>
      <c r="F66" s="70"/>
    </row>
    <row r="67" spans="1:6" s="57" customFormat="1" ht="12.75">
      <c r="A67" s="68"/>
      <c r="F67" s="70"/>
    </row>
    <row r="68" spans="1:6" s="57" customFormat="1" ht="12.75">
      <c r="A68" s="68"/>
      <c r="F68" s="70"/>
    </row>
    <row r="69" spans="1:6" s="57" customFormat="1" ht="12.75">
      <c r="A69" s="68"/>
      <c r="F69" s="70"/>
    </row>
    <row r="70" spans="1:6" s="57" customFormat="1" ht="12.75">
      <c r="A70" s="68"/>
      <c r="F70" s="70"/>
    </row>
    <row r="71" spans="1:6" s="57" customFormat="1" ht="12.75">
      <c r="A71" s="68"/>
      <c r="F71" s="70"/>
    </row>
    <row r="72" spans="1:6" s="57" customFormat="1" ht="12.75">
      <c r="A72" s="68"/>
      <c r="F72" s="70"/>
    </row>
    <row r="73" spans="1:6" s="57" customFormat="1" ht="12.75">
      <c r="A73" s="68"/>
      <c r="F73" s="70"/>
    </row>
    <row r="74" spans="1:6" s="57" customFormat="1" ht="12.75">
      <c r="A74" s="68"/>
      <c r="F74" s="70"/>
    </row>
    <row r="75" spans="1:6" s="57" customFormat="1" ht="12.75">
      <c r="A75" s="68"/>
      <c r="F75" s="70"/>
    </row>
    <row r="76" spans="1:6" s="57" customFormat="1" ht="12.75">
      <c r="A76" s="68"/>
      <c r="F76" s="70"/>
    </row>
    <row r="77" spans="1:6" s="57" customFormat="1" ht="12.75">
      <c r="A77" s="68"/>
      <c r="F77" s="70"/>
    </row>
    <row r="78" spans="1:6" s="57" customFormat="1" ht="12.75">
      <c r="A78" s="68"/>
      <c r="F78" s="70"/>
    </row>
    <row r="79" spans="1:6" s="57" customFormat="1" ht="12.75">
      <c r="A79" s="68"/>
      <c r="F79" s="70"/>
    </row>
    <row r="80" spans="1:6" s="57" customFormat="1" ht="12.75">
      <c r="A80" s="68"/>
      <c r="F80" s="70"/>
    </row>
    <row r="81" spans="1:6" s="57" customFormat="1" ht="12.75">
      <c r="A81" s="68"/>
      <c r="F81" s="70"/>
    </row>
    <row r="82" spans="1:6" s="57" customFormat="1" ht="12.75">
      <c r="A82" s="68"/>
      <c r="F82" s="70"/>
    </row>
    <row r="83" spans="1:6" s="57" customFormat="1" ht="12.75">
      <c r="A83" s="68"/>
      <c r="F83" s="70"/>
    </row>
    <row r="84" spans="1:6" s="57" customFormat="1" ht="12.75">
      <c r="A84" s="68"/>
      <c r="F84" s="70"/>
    </row>
    <row r="85" spans="1:6" s="57" customFormat="1" ht="12.75">
      <c r="A85" s="68"/>
      <c r="F85" s="70"/>
    </row>
    <row r="86" spans="1:6" s="57" customFormat="1" ht="12.75">
      <c r="A86" s="68"/>
      <c r="F86" s="70"/>
    </row>
    <row r="87" spans="1:6" s="57" customFormat="1" ht="12.75">
      <c r="A87" s="68"/>
      <c r="F87" s="70"/>
    </row>
    <row r="88" spans="1:6" s="57" customFormat="1" ht="12.75">
      <c r="A88" s="68"/>
      <c r="F88" s="70"/>
    </row>
    <row r="89" spans="1:6" s="57" customFormat="1" ht="12.75">
      <c r="A89" s="68"/>
      <c r="F89" s="70"/>
    </row>
    <row r="90" spans="1:6" s="57" customFormat="1" ht="12.75">
      <c r="A90" s="68"/>
      <c r="F90" s="70"/>
    </row>
    <row r="91" spans="1:6" s="57" customFormat="1" ht="12.75">
      <c r="A91" s="68"/>
      <c r="F91" s="70"/>
    </row>
    <row r="92" spans="1:6" s="57" customFormat="1" ht="12.75">
      <c r="A92" s="68"/>
      <c r="F92" s="70"/>
    </row>
    <row r="93" spans="1:6" s="57" customFormat="1" ht="12.75">
      <c r="A93" s="68"/>
      <c r="F93" s="70"/>
    </row>
    <row r="94" spans="1:6" s="57" customFormat="1" ht="12.75">
      <c r="A94" s="68"/>
      <c r="F94" s="70"/>
    </row>
    <row r="95" spans="1:6" s="57" customFormat="1" ht="12.75">
      <c r="A95" s="68"/>
      <c r="F95" s="70"/>
    </row>
    <row r="96" spans="1:6" s="57" customFormat="1" ht="12.75">
      <c r="A96" s="68"/>
      <c r="F96" s="70"/>
    </row>
    <row r="97" spans="1:6" s="57" customFormat="1" ht="12.75">
      <c r="A97" s="68"/>
      <c r="F97" s="70"/>
    </row>
    <row r="98" spans="1:6" s="57" customFormat="1" ht="12.75">
      <c r="A98" s="68"/>
      <c r="F98" s="70"/>
    </row>
    <row r="99" spans="1:6" s="57" customFormat="1" ht="12.75">
      <c r="A99" s="68"/>
      <c r="F99" s="70"/>
    </row>
    <row r="100" spans="1:6" s="57" customFormat="1" ht="12.75">
      <c r="A100" s="68"/>
      <c r="F100" s="70"/>
    </row>
    <row r="101" spans="1:6" s="57" customFormat="1" ht="12.75">
      <c r="A101" s="68"/>
      <c r="F101" s="70"/>
    </row>
    <row r="102" spans="1:6" s="57" customFormat="1" ht="12.75">
      <c r="A102" s="68"/>
      <c r="F102" s="70"/>
    </row>
    <row r="103" spans="1:6" s="57" customFormat="1" ht="12.75">
      <c r="A103" s="68"/>
      <c r="F103" s="70"/>
    </row>
    <row r="104" spans="1:6" s="57" customFormat="1" ht="12.75">
      <c r="A104" s="68"/>
      <c r="F104" s="70"/>
    </row>
    <row r="105" spans="1:6" s="57" customFormat="1" ht="12.75">
      <c r="A105" s="68"/>
      <c r="F105" s="70"/>
    </row>
    <row r="106" spans="1:6" s="57" customFormat="1" ht="12.75">
      <c r="A106" s="68"/>
      <c r="F106" s="70"/>
    </row>
    <row r="107" spans="1:6" s="57" customFormat="1" ht="12.75">
      <c r="A107" s="68"/>
      <c r="F107" s="70"/>
    </row>
    <row r="108" spans="1:6" s="57" customFormat="1" ht="12.75">
      <c r="A108" s="68"/>
      <c r="F108" s="70"/>
    </row>
    <row r="109" spans="1:6" s="57" customFormat="1" ht="12.75">
      <c r="A109" s="68"/>
      <c r="F109" s="70"/>
    </row>
    <row r="110" spans="1:6" s="57" customFormat="1" ht="12.75">
      <c r="A110" s="68"/>
      <c r="F110" s="70"/>
    </row>
    <row r="111" spans="1:6" s="57" customFormat="1" ht="12.75">
      <c r="A111" s="68"/>
      <c r="F111" s="70"/>
    </row>
    <row r="112" spans="1:6" s="57" customFormat="1" ht="12.75">
      <c r="A112" s="68"/>
      <c r="F112" s="70"/>
    </row>
    <row r="113" spans="1:6" s="57" customFormat="1" ht="12.75">
      <c r="A113" s="68"/>
      <c r="F113" s="70"/>
    </row>
    <row r="114" spans="1:6" s="57" customFormat="1" ht="12.75">
      <c r="A114" s="68"/>
      <c r="F114" s="70"/>
    </row>
    <row r="115" spans="1:6" s="57" customFormat="1" ht="12.75">
      <c r="A115" s="68"/>
      <c r="F115" s="70"/>
    </row>
    <row r="116" spans="1:6" s="57" customFormat="1" ht="12.75">
      <c r="A116" s="68"/>
      <c r="F116" s="70"/>
    </row>
    <row r="117" spans="1:6" s="57" customFormat="1" ht="12.75">
      <c r="A117" s="68"/>
      <c r="F117" s="70"/>
    </row>
    <row r="118" spans="1:6" s="57" customFormat="1" ht="12.75">
      <c r="A118" s="68"/>
      <c r="F118" s="70"/>
    </row>
    <row r="119" spans="1:6" s="57" customFormat="1" ht="12.75">
      <c r="A119" s="68"/>
      <c r="F119" s="70"/>
    </row>
    <row r="120" spans="1:6" s="57" customFormat="1" ht="12.75">
      <c r="A120" s="68"/>
      <c r="F120" s="70"/>
    </row>
    <row r="121" spans="1:6" s="57" customFormat="1" ht="12.75">
      <c r="A121" s="68"/>
      <c r="F121" s="70"/>
    </row>
    <row r="122" spans="1:6" s="57" customFormat="1" ht="12.75">
      <c r="A122" s="68"/>
      <c r="F122" s="70"/>
    </row>
    <row r="123" spans="1:6" s="57" customFormat="1" ht="12.75">
      <c r="A123" s="68"/>
      <c r="F123" s="70"/>
    </row>
    <row r="124" spans="1:6" s="57" customFormat="1" ht="12.75">
      <c r="A124" s="68"/>
      <c r="F124" s="70"/>
    </row>
    <row r="125" spans="1:6" s="57" customFormat="1" ht="12.75">
      <c r="A125" s="68"/>
      <c r="F125" s="70"/>
    </row>
    <row r="126" spans="1:6" s="57" customFormat="1" ht="12.75">
      <c r="A126" s="68"/>
      <c r="F126" s="70"/>
    </row>
    <row r="127" spans="1:6" s="57" customFormat="1" ht="12.75">
      <c r="A127" s="68"/>
      <c r="F127" s="70"/>
    </row>
    <row r="128" spans="1:6" s="57" customFormat="1" ht="12.75">
      <c r="A128" s="68"/>
      <c r="F128" s="70"/>
    </row>
    <row r="129" spans="1:6" s="57" customFormat="1" ht="12.75">
      <c r="A129" s="68"/>
      <c r="F129" s="70"/>
    </row>
    <row r="130" spans="1:6" s="57" customFormat="1" ht="12.75">
      <c r="A130" s="68"/>
      <c r="F130" s="70"/>
    </row>
    <row r="131" spans="1:6" s="57" customFormat="1" ht="12.75">
      <c r="A131" s="68"/>
      <c r="F131" s="70"/>
    </row>
    <row r="132" spans="1:6" s="57" customFormat="1" ht="12.75">
      <c r="A132" s="68"/>
      <c r="F132" s="70"/>
    </row>
    <row r="133" spans="1:6" s="57" customFormat="1" ht="12.75">
      <c r="A133" s="68"/>
      <c r="F133" s="70"/>
    </row>
    <row r="134" spans="1:6" s="57" customFormat="1" ht="12.75">
      <c r="A134" s="68"/>
      <c r="F134" s="70"/>
    </row>
    <row r="135" spans="1:6" s="57" customFormat="1" ht="12.75">
      <c r="A135" s="68"/>
      <c r="F135" s="70"/>
    </row>
    <row r="136" spans="1:6" s="57" customFormat="1" ht="12.75">
      <c r="A136" s="68"/>
      <c r="F136" s="70"/>
    </row>
    <row r="137" spans="1:6" s="57" customFormat="1" ht="12.75">
      <c r="A137" s="68"/>
      <c r="F137" s="70"/>
    </row>
    <row r="138" spans="1:6" s="57" customFormat="1" ht="12.75">
      <c r="A138" s="68"/>
      <c r="F138" s="70"/>
    </row>
    <row r="139" spans="1:6" s="57" customFormat="1" ht="12.75">
      <c r="A139" s="68"/>
      <c r="F139" s="70"/>
    </row>
    <row r="140" spans="1:6" s="57" customFormat="1" ht="12.75">
      <c r="A140" s="68"/>
      <c r="F140" s="70"/>
    </row>
    <row r="141" spans="1:6" s="57" customFormat="1" ht="12.75">
      <c r="A141" s="68"/>
      <c r="F141" s="70"/>
    </row>
    <row r="142" spans="1:6" s="57" customFormat="1" ht="12.75">
      <c r="A142" s="68"/>
      <c r="F142" s="70"/>
    </row>
    <row r="143" spans="1:6" s="57" customFormat="1" ht="12.75">
      <c r="A143" s="68"/>
      <c r="F143" s="70"/>
    </row>
    <row r="144" spans="1:6" s="57" customFormat="1" ht="12.75">
      <c r="A144" s="68"/>
      <c r="F144" s="70"/>
    </row>
    <row r="145" spans="1:6" s="57" customFormat="1" ht="12.75">
      <c r="A145" s="68"/>
      <c r="F145" s="70"/>
    </row>
    <row r="146" spans="1:6" s="57" customFormat="1" ht="12.75">
      <c r="A146" s="68"/>
      <c r="F146" s="70"/>
    </row>
    <row r="147" spans="1:6" s="57" customFormat="1" ht="12.75">
      <c r="A147" s="68"/>
      <c r="F147" s="70"/>
    </row>
    <row r="148" spans="1:6" s="57" customFormat="1" ht="12.75">
      <c r="A148" s="68"/>
      <c r="F148" s="70"/>
    </row>
    <row r="149" spans="1:6" s="57" customFormat="1" ht="12.75">
      <c r="A149" s="68"/>
      <c r="F149" s="70"/>
    </row>
    <row r="150" spans="1:6" s="57" customFormat="1" ht="12.75">
      <c r="A150" s="68"/>
      <c r="F150" s="70"/>
    </row>
    <row r="151" spans="1:6" s="57" customFormat="1" ht="12.75">
      <c r="A151" s="68"/>
      <c r="F151" s="70"/>
    </row>
    <row r="152" spans="1:6" s="57" customFormat="1" ht="12.75">
      <c r="A152" s="68"/>
      <c r="F152" s="70"/>
    </row>
    <row r="153" spans="1:6" s="57" customFormat="1" ht="12.75">
      <c r="A153" s="68"/>
      <c r="F153" s="70"/>
    </row>
    <row r="154" spans="1:6" s="57" customFormat="1" ht="12.75">
      <c r="A154" s="68"/>
      <c r="F154" s="70"/>
    </row>
    <row r="155" spans="1:6" s="57" customFormat="1" ht="12.75">
      <c r="A155" s="68"/>
      <c r="F155" s="70"/>
    </row>
    <row r="156" spans="1:6" s="57" customFormat="1" ht="12.75">
      <c r="A156" s="68"/>
      <c r="F156" s="70"/>
    </row>
    <row r="157" spans="1:6" s="57" customFormat="1" ht="12.75">
      <c r="A157" s="68"/>
      <c r="F157" s="70"/>
    </row>
    <row r="158" spans="1:6" s="57" customFormat="1" ht="12.75">
      <c r="A158" s="68"/>
      <c r="F158" s="70"/>
    </row>
    <row r="159" spans="1:6" s="57" customFormat="1" ht="12.75">
      <c r="A159" s="68"/>
      <c r="F159" s="70"/>
    </row>
    <row r="160" spans="1:6" s="57" customFormat="1" ht="12.75">
      <c r="A160" s="68"/>
      <c r="F160" s="70"/>
    </row>
    <row r="161" spans="1:6" s="57" customFormat="1" ht="12.75">
      <c r="A161" s="68"/>
      <c r="F161" s="70"/>
    </row>
    <row r="162" spans="1:6" s="57" customFormat="1" ht="12.75">
      <c r="A162" s="68"/>
      <c r="F162" s="70"/>
    </row>
    <row r="163" spans="1:6" s="57" customFormat="1" ht="12.75">
      <c r="A163" s="68"/>
      <c r="F163" s="70"/>
    </row>
    <row r="164" spans="1:6" s="57" customFormat="1" ht="12.75">
      <c r="A164" s="68"/>
      <c r="F164" s="70"/>
    </row>
    <row r="165" spans="1:6" s="57" customFormat="1" ht="12.75">
      <c r="A165" s="68"/>
      <c r="F165" s="70"/>
    </row>
    <row r="166" spans="1:6" s="57" customFormat="1" ht="12.75">
      <c r="A166" s="68"/>
      <c r="F166" s="70"/>
    </row>
    <row r="167" spans="1:6" s="57" customFormat="1" ht="12.75">
      <c r="A167" s="68"/>
      <c r="F167" s="70"/>
    </row>
    <row r="168" spans="1:6" s="57" customFormat="1" ht="12.75">
      <c r="A168" s="68"/>
      <c r="F168" s="70"/>
    </row>
    <row r="169" spans="1:6" s="57" customFormat="1" ht="12.75">
      <c r="A169" s="68"/>
      <c r="F169" s="70"/>
    </row>
    <row r="170" spans="1:6" s="57" customFormat="1" ht="12.75">
      <c r="A170" s="68"/>
      <c r="F170" s="70"/>
    </row>
    <row r="171" spans="1:6" s="57" customFormat="1" ht="12.75">
      <c r="A171" s="68"/>
      <c r="F171" s="70"/>
    </row>
    <row r="172" spans="1:6" s="57" customFormat="1" ht="12.75">
      <c r="A172" s="68"/>
      <c r="F172" s="70"/>
    </row>
    <row r="173" spans="1:6" s="57" customFormat="1" ht="12.75">
      <c r="A173" s="68"/>
      <c r="F173" s="70"/>
    </row>
    <row r="174" spans="1:6" s="57" customFormat="1" ht="12.75">
      <c r="A174" s="68"/>
      <c r="F174" s="70"/>
    </row>
    <row r="175" spans="1:6" s="57" customFormat="1" ht="12.75">
      <c r="A175" s="68"/>
      <c r="F175" s="70"/>
    </row>
    <row r="176" spans="1:6" s="57" customFormat="1" ht="12.75">
      <c r="A176" s="68"/>
      <c r="F176" s="70"/>
    </row>
    <row r="177" spans="1:6" s="57" customFormat="1" ht="12.75">
      <c r="A177" s="68"/>
      <c r="F177" s="70"/>
    </row>
    <row r="178" spans="1:6" s="57" customFormat="1" ht="12.75">
      <c r="A178" s="68"/>
      <c r="F178" s="70"/>
    </row>
    <row r="179" spans="1:6" s="57" customFormat="1" ht="12.75">
      <c r="A179" s="68"/>
      <c r="F179" s="70"/>
    </row>
    <row r="180" spans="1:6" s="57" customFormat="1" ht="12.75">
      <c r="A180" s="68"/>
      <c r="F180" s="70"/>
    </row>
    <row r="181" spans="1:6" s="57" customFormat="1" ht="12.75">
      <c r="A181" s="68"/>
      <c r="F181" s="70"/>
    </row>
    <row r="182" spans="1:6" s="57" customFormat="1" ht="12.75">
      <c r="A182" s="68"/>
      <c r="F182" s="70"/>
    </row>
    <row r="183" spans="1:6" s="57" customFormat="1" ht="12.75">
      <c r="A183" s="68"/>
      <c r="F183" s="70"/>
    </row>
    <row r="184" spans="1:6" s="57" customFormat="1" ht="12.75">
      <c r="A184" s="68"/>
      <c r="F184" s="70"/>
    </row>
    <row r="185" spans="1:6" s="57" customFormat="1" ht="12.75">
      <c r="A185" s="68"/>
      <c r="F185" s="70"/>
    </row>
    <row r="186" spans="1:6" s="57" customFormat="1" ht="12.75">
      <c r="A186" s="68"/>
      <c r="F186" s="70"/>
    </row>
    <row r="187" spans="1:6" s="57" customFormat="1" ht="12.75">
      <c r="A187" s="68"/>
      <c r="F187" s="70"/>
    </row>
    <row r="188" spans="1:6" s="57" customFormat="1" ht="12.75">
      <c r="A188" s="68"/>
      <c r="F188" s="70"/>
    </row>
    <row r="189" spans="1:6" s="57" customFormat="1" ht="12.75">
      <c r="A189" s="68"/>
      <c r="F189" s="70"/>
    </row>
    <row r="190" spans="1:6" s="57" customFormat="1" ht="12.75">
      <c r="A190" s="68"/>
      <c r="F190" s="70"/>
    </row>
    <row r="191" spans="1:6" s="57" customFormat="1" ht="12.75">
      <c r="A191" s="68"/>
      <c r="F191" s="70"/>
    </row>
    <row r="192" spans="1:6" s="57" customFormat="1" ht="12.75">
      <c r="A192" s="68"/>
      <c r="F192" s="70"/>
    </row>
    <row r="193" spans="1:6" s="57" customFormat="1" ht="12.75">
      <c r="A193" s="68"/>
      <c r="F193" s="70"/>
    </row>
    <row r="194" spans="1:6" s="57" customFormat="1" ht="12.75">
      <c r="A194" s="68"/>
      <c r="F194" s="70"/>
    </row>
    <row r="195" spans="1:6" s="57" customFormat="1" ht="12.75">
      <c r="A195" s="68"/>
      <c r="F195" s="70"/>
    </row>
    <row r="196" spans="1:6" s="57" customFormat="1" ht="12.75">
      <c r="A196" s="68"/>
      <c r="F196" s="70"/>
    </row>
    <row r="197" spans="1:6" s="57" customFormat="1" ht="12.75">
      <c r="A197" s="68"/>
      <c r="F197" s="70"/>
    </row>
    <row r="198" spans="1:6" s="57" customFormat="1" ht="12.75">
      <c r="A198" s="68"/>
      <c r="F198" s="70"/>
    </row>
    <row r="199" spans="1:6" s="57" customFormat="1" ht="12.75">
      <c r="A199" s="68"/>
      <c r="F199" s="70"/>
    </row>
    <row r="200" spans="1:6" s="57" customFormat="1" ht="12.75">
      <c r="A200" s="68"/>
      <c r="F200" s="70"/>
    </row>
    <row r="201" spans="1:6" s="57" customFormat="1" ht="12.75">
      <c r="A201" s="68"/>
      <c r="F201" s="70"/>
    </row>
    <row r="202" spans="1:6" s="57" customFormat="1" ht="12.75">
      <c r="A202" s="68"/>
      <c r="F202" s="70"/>
    </row>
    <row r="203" spans="1:6" s="57" customFormat="1" ht="12.75">
      <c r="A203" s="68"/>
      <c r="F203" s="70"/>
    </row>
    <row r="204" spans="1:6" s="57" customFormat="1" ht="12.75">
      <c r="A204" s="68"/>
      <c r="F204" s="70"/>
    </row>
    <row r="205" spans="1:6" s="57" customFormat="1" ht="12.75">
      <c r="A205" s="68"/>
      <c r="F205" s="70"/>
    </row>
    <row r="206" spans="1:6" s="57" customFormat="1" ht="12.75">
      <c r="A206" s="68"/>
      <c r="F206" s="70"/>
    </row>
    <row r="207" spans="1:6" s="57" customFormat="1" ht="12.75">
      <c r="A207" s="68"/>
      <c r="F207" s="70"/>
    </row>
    <row r="208" spans="1:6" s="57" customFormat="1" ht="12.75">
      <c r="A208" s="68"/>
      <c r="F208" s="70"/>
    </row>
    <row r="209" spans="1:6" s="57" customFormat="1" ht="12.75">
      <c r="A209" s="68"/>
      <c r="F209" s="70"/>
    </row>
    <row r="210" spans="1:6" s="57" customFormat="1" ht="12.75">
      <c r="A210" s="68"/>
      <c r="F210" s="70"/>
    </row>
    <row r="211" spans="1:6" s="57" customFormat="1" ht="12.75">
      <c r="A211" s="68"/>
      <c r="F211" s="70"/>
    </row>
    <row r="212" spans="1:6" s="57" customFormat="1" ht="12.75">
      <c r="A212" s="68"/>
      <c r="F212" s="70"/>
    </row>
    <row r="213" spans="1:6" s="57" customFormat="1" ht="12.75">
      <c r="A213" s="68"/>
      <c r="F213" s="70"/>
    </row>
    <row r="214" spans="1:6" s="57" customFormat="1" ht="12.75">
      <c r="A214" s="68"/>
      <c r="F214" s="70"/>
    </row>
    <row r="215" spans="1:6" s="57" customFormat="1" ht="12.75">
      <c r="A215" s="68"/>
      <c r="F215" s="70"/>
    </row>
    <row r="216" spans="1:6" s="57" customFormat="1" ht="12.75">
      <c r="A216" s="68"/>
      <c r="F216" s="70"/>
    </row>
    <row r="217" spans="1:6" s="57" customFormat="1" ht="12.75">
      <c r="A217" s="68"/>
      <c r="F217" s="70"/>
    </row>
    <row r="218" spans="1:6" s="57" customFormat="1" ht="12.75">
      <c r="A218" s="68"/>
      <c r="F218" s="70"/>
    </row>
    <row r="219" spans="1:6" s="57" customFormat="1" ht="12.75">
      <c r="A219" s="68"/>
      <c r="F219" s="70"/>
    </row>
    <row r="220" spans="1:6" s="57" customFormat="1" ht="12.75">
      <c r="A220" s="68"/>
      <c r="F220" s="70"/>
    </row>
    <row r="221" spans="1:6" s="57" customFormat="1" ht="12.75">
      <c r="A221" s="68"/>
      <c r="F221" s="70"/>
    </row>
    <row r="222" spans="1:6" s="57" customFormat="1" ht="12.75">
      <c r="A222" s="68"/>
      <c r="F222" s="70"/>
    </row>
    <row r="223" spans="1:6" s="57" customFormat="1" ht="12.75">
      <c r="A223" s="68"/>
      <c r="F223" s="70"/>
    </row>
    <row r="224" spans="1:6" s="57" customFormat="1" ht="12.75">
      <c r="A224" s="68"/>
      <c r="F224" s="70"/>
    </row>
    <row r="225" spans="1:6" s="57" customFormat="1" ht="12.75">
      <c r="A225" s="68"/>
      <c r="F225" s="70"/>
    </row>
    <row r="226" spans="1:6" s="57" customFormat="1" ht="12.75">
      <c r="A226" s="68"/>
      <c r="F226" s="70"/>
    </row>
    <row r="227" spans="1:6" s="57" customFormat="1" ht="12.75">
      <c r="A227" s="68"/>
      <c r="F227" s="70"/>
    </row>
    <row r="228" spans="1:6" s="57" customFormat="1" ht="12.75">
      <c r="A228" s="68"/>
      <c r="F228" s="70"/>
    </row>
    <row r="229" spans="1:6" s="57" customFormat="1" ht="12.75">
      <c r="A229" s="68"/>
      <c r="F229" s="70"/>
    </row>
    <row r="230" spans="1:6" s="57" customFormat="1" ht="12.75">
      <c r="A230" s="68"/>
      <c r="F230" s="70"/>
    </row>
    <row r="231" spans="1:6" s="57" customFormat="1" ht="12.75">
      <c r="A231" s="68"/>
      <c r="F231" s="70"/>
    </row>
    <row r="232" spans="1:6" s="57" customFormat="1" ht="12.75">
      <c r="A232" s="68"/>
      <c r="F232" s="70"/>
    </row>
    <row r="233" spans="1:6" s="57" customFormat="1" ht="12.75">
      <c r="A233" s="68"/>
      <c r="F233" s="70"/>
    </row>
    <row r="234" spans="1:6" s="57" customFormat="1" ht="12.75">
      <c r="A234" s="68"/>
      <c r="F234" s="70"/>
    </row>
    <row r="235" spans="1:6" s="57" customFormat="1" ht="12.75">
      <c r="A235" s="68"/>
      <c r="F235" s="70"/>
    </row>
    <row r="236" spans="1:6" s="57" customFormat="1" ht="12.75">
      <c r="A236" s="68"/>
      <c r="F236" s="70"/>
    </row>
    <row r="237" spans="1:6" s="57" customFormat="1" ht="12.75">
      <c r="A237" s="68"/>
      <c r="F237" s="70"/>
    </row>
    <row r="238" spans="1:6" s="57" customFormat="1" ht="12.75">
      <c r="A238" s="68"/>
      <c r="F238" s="70"/>
    </row>
    <row r="239" spans="1:6" s="57" customFormat="1" ht="12.75">
      <c r="A239" s="68"/>
      <c r="F239" s="70"/>
    </row>
    <row r="240" spans="1:6" s="57" customFormat="1" ht="12.75">
      <c r="A240" s="68"/>
      <c r="F240" s="70"/>
    </row>
    <row r="241" spans="1:6" s="57" customFormat="1" ht="12.75">
      <c r="A241" s="68"/>
      <c r="F241" s="70"/>
    </row>
    <row r="242" spans="1:6" s="57" customFormat="1" ht="12.75">
      <c r="A242" s="68"/>
      <c r="F242" s="70"/>
    </row>
    <row r="243" spans="1:6" s="57" customFormat="1" ht="12.75">
      <c r="A243" s="68"/>
      <c r="F243" s="70"/>
    </row>
    <row r="244" spans="1:6" s="57" customFormat="1" ht="12.75">
      <c r="A244" s="68"/>
      <c r="F244" s="70"/>
    </row>
    <row r="245" spans="1:6" s="57" customFormat="1" ht="12.75">
      <c r="A245" s="68"/>
      <c r="F245" s="70"/>
    </row>
    <row r="246" spans="1:6" s="57" customFormat="1" ht="12.75">
      <c r="A246" s="68"/>
      <c r="F246" s="70"/>
    </row>
    <row r="247" spans="1:6" s="57" customFormat="1" ht="12.75">
      <c r="A247" s="68"/>
      <c r="F247" s="70"/>
    </row>
    <row r="248" spans="1:6" s="57" customFormat="1" ht="12.75">
      <c r="A248" s="68"/>
      <c r="F248" s="70"/>
    </row>
    <row r="249" spans="1:6" s="57" customFormat="1" ht="12.75">
      <c r="A249" s="68"/>
      <c r="F249" s="70"/>
    </row>
    <row r="250" spans="1:6" s="57" customFormat="1" ht="12.75">
      <c r="A250" s="68"/>
      <c r="F250" s="70"/>
    </row>
    <row r="251" spans="1:6" s="57" customFormat="1" ht="12.75">
      <c r="A251" s="68"/>
      <c r="F251" s="70"/>
    </row>
    <row r="252" spans="1:6" s="57" customFormat="1" ht="12.75">
      <c r="A252" s="68"/>
      <c r="F252" s="70"/>
    </row>
    <row r="253" spans="1:6" s="57" customFormat="1" ht="12.75">
      <c r="A253" s="68"/>
      <c r="F253" s="70"/>
    </row>
    <row r="254" spans="1:6" s="57" customFormat="1" ht="12.75">
      <c r="A254" s="68"/>
      <c r="F254" s="70"/>
    </row>
    <row r="255" spans="1:6" s="57" customFormat="1" ht="12.75">
      <c r="A255" s="68"/>
      <c r="F255" s="70"/>
    </row>
    <row r="256" spans="1:6" s="57" customFormat="1" ht="12.75">
      <c r="A256" s="68"/>
      <c r="F256" s="70"/>
    </row>
    <row r="257" spans="1:6" s="57" customFormat="1" ht="12.75">
      <c r="A257" s="68"/>
      <c r="F257" s="70"/>
    </row>
    <row r="258" spans="1:6" s="57" customFormat="1" ht="12.75">
      <c r="A258" s="68"/>
      <c r="F258" s="70"/>
    </row>
    <row r="259" spans="1:6" s="57" customFormat="1" ht="12.75">
      <c r="A259" s="68"/>
      <c r="F259" s="70"/>
    </row>
    <row r="260" spans="1:6" s="57" customFormat="1" ht="12.75">
      <c r="A260" s="68"/>
      <c r="F260" s="70"/>
    </row>
    <row r="261" spans="1:6" s="57" customFormat="1" ht="12.75">
      <c r="A261" s="68"/>
      <c r="F261" s="70"/>
    </row>
    <row r="262" spans="1:6" s="57" customFormat="1" ht="12.75">
      <c r="A262" s="68"/>
      <c r="F262" s="70"/>
    </row>
    <row r="263" spans="1:6" s="57" customFormat="1" ht="12.75">
      <c r="A263" s="68"/>
      <c r="F263" s="70"/>
    </row>
    <row r="264" spans="1:6" s="57" customFormat="1" ht="12.75">
      <c r="A264" s="68"/>
      <c r="F264" s="70"/>
    </row>
    <row r="265" spans="1:6" s="57" customFormat="1" ht="12.75">
      <c r="A265" s="68"/>
      <c r="F265" s="70"/>
    </row>
    <row r="266" spans="1:6" s="57" customFormat="1" ht="12.75">
      <c r="A266" s="68"/>
      <c r="F266" s="70"/>
    </row>
    <row r="267" spans="1:6" s="57" customFormat="1" ht="12.75">
      <c r="A267" s="68"/>
      <c r="F267" s="70"/>
    </row>
    <row r="268" spans="1:6" s="57" customFormat="1" ht="12.75">
      <c r="A268" s="68"/>
      <c r="F268" s="70"/>
    </row>
    <row r="269" spans="1:6" s="57" customFormat="1" ht="12.75">
      <c r="A269" s="68"/>
      <c r="F269" s="70"/>
    </row>
    <row r="270" spans="1:6" s="57" customFormat="1" ht="12.75">
      <c r="A270" s="68"/>
      <c r="F270" s="70"/>
    </row>
    <row r="271" spans="1:6" s="57" customFormat="1" ht="12.75">
      <c r="A271" s="68"/>
      <c r="F271" s="70"/>
    </row>
    <row r="272" spans="1:6" s="57" customFormat="1" ht="12.75">
      <c r="A272" s="68"/>
      <c r="F272" s="70"/>
    </row>
    <row r="273" spans="1:6" s="57" customFormat="1" ht="12.75">
      <c r="A273" s="68"/>
      <c r="F273" s="70"/>
    </row>
    <row r="274" spans="1:6" s="57" customFormat="1" ht="12.75">
      <c r="A274" s="68"/>
      <c r="F274" s="70"/>
    </row>
    <row r="275" spans="1:6" s="57" customFormat="1" ht="12.75">
      <c r="A275" s="68"/>
      <c r="F275" s="70"/>
    </row>
    <row r="276" spans="1:6" s="57" customFormat="1" ht="12.75">
      <c r="A276" s="68"/>
      <c r="F276" s="70"/>
    </row>
    <row r="277" spans="1:6" s="57" customFormat="1" ht="12.75">
      <c r="A277" s="68"/>
      <c r="F277" s="70"/>
    </row>
    <row r="278" spans="1:6" s="57" customFormat="1" ht="12.75">
      <c r="A278" s="68"/>
      <c r="F278" s="70"/>
    </row>
    <row r="279" spans="1:6" s="57" customFormat="1" ht="12.75">
      <c r="A279" s="68"/>
      <c r="F279" s="70"/>
    </row>
    <row r="280" spans="1:6" s="57" customFormat="1" ht="12.75">
      <c r="A280" s="68"/>
      <c r="F280" s="70"/>
    </row>
    <row r="281" spans="1:6" s="57" customFormat="1" ht="12.75">
      <c r="A281" s="68"/>
      <c r="F281" s="70"/>
    </row>
    <row r="282" spans="1:6" s="57" customFormat="1" ht="12.75">
      <c r="A282" s="68"/>
      <c r="F282" s="70"/>
    </row>
    <row r="283" spans="1:6" s="57" customFormat="1" ht="12.75">
      <c r="A283" s="68"/>
      <c r="F283" s="70"/>
    </row>
    <row r="284" spans="1:6" s="57" customFormat="1" ht="12.75">
      <c r="A284" s="68"/>
      <c r="F284" s="70"/>
    </row>
    <row r="285" spans="1:6" s="57" customFormat="1" ht="12.75">
      <c r="A285" s="68"/>
      <c r="F285" s="70"/>
    </row>
    <row r="286" spans="1:6" s="57" customFormat="1" ht="12.75">
      <c r="A286" s="68"/>
      <c r="F286" s="70"/>
    </row>
    <row r="287" spans="1:6" s="57" customFormat="1" ht="12.75">
      <c r="A287" s="68"/>
      <c r="F287" s="70"/>
    </row>
    <row r="288" spans="1:6" s="57" customFormat="1" ht="12.75">
      <c r="A288" s="68"/>
      <c r="F288" s="70"/>
    </row>
    <row r="289" spans="1:6" s="57" customFormat="1" ht="12.75">
      <c r="A289" s="68"/>
      <c r="F289" s="70"/>
    </row>
    <row r="290" spans="1:6" s="57" customFormat="1" ht="12.75">
      <c r="A290" s="68"/>
      <c r="F290" s="70"/>
    </row>
    <row r="291" spans="1:6" s="57" customFormat="1" ht="12.75">
      <c r="A291" s="68"/>
      <c r="F291" s="70"/>
    </row>
    <row r="292" spans="1:6" s="57" customFormat="1" ht="12.75">
      <c r="A292" s="68"/>
      <c r="F292" s="70"/>
    </row>
    <row r="293" spans="1:6" s="57" customFormat="1" ht="12.75">
      <c r="A293" s="68"/>
      <c r="F293" s="70"/>
    </row>
    <row r="294" spans="1:6" s="57" customFormat="1" ht="12.75">
      <c r="A294" s="68"/>
      <c r="F294" s="70"/>
    </row>
    <row r="295" spans="1:6" s="57" customFormat="1" ht="12.75">
      <c r="A295" s="68"/>
      <c r="F295" s="70"/>
    </row>
    <row r="296" spans="1:6" s="57" customFormat="1" ht="12.75">
      <c r="A296" s="68"/>
      <c r="F296" s="70"/>
    </row>
    <row r="297" spans="1:6" s="57" customFormat="1" ht="12.75">
      <c r="A297" s="68"/>
      <c r="F297" s="70"/>
    </row>
    <row r="298" spans="1:6" s="57" customFormat="1" ht="12.75">
      <c r="A298" s="68"/>
      <c r="F298" s="70"/>
    </row>
    <row r="299" spans="1:6" s="57" customFormat="1" ht="12.75">
      <c r="A299" s="68"/>
      <c r="F299" s="70"/>
    </row>
    <row r="300" spans="1:6" s="57" customFormat="1" ht="12.75">
      <c r="A300" s="68"/>
      <c r="F300" s="70"/>
    </row>
    <row r="301" spans="1:6" s="57" customFormat="1" ht="12.75">
      <c r="A301" s="68"/>
      <c r="F301" s="70"/>
    </row>
    <row r="302" spans="1:6" s="57" customFormat="1" ht="12.75">
      <c r="A302" s="68"/>
      <c r="F302" s="70"/>
    </row>
    <row r="303" spans="1:6" s="57" customFormat="1" ht="12.75">
      <c r="A303" s="68"/>
      <c r="F303" s="70"/>
    </row>
    <row r="304" spans="1:6" s="57" customFormat="1" ht="12.75">
      <c r="A304" s="68"/>
      <c r="F304" s="70"/>
    </row>
    <row r="305" spans="1:6" s="57" customFormat="1" ht="12.75">
      <c r="A305" s="68"/>
      <c r="F305" s="70"/>
    </row>
    <row r="306" spans="1:6" s="57" customFormat="1" ht="12.75">
      <c r="A306" s="68"/>
      <c r="F306" s="70"/>
    </row>
    <row r="307" spans="1:6" s="57" customFormat="1" ht="12.75">
      <c r="A307" s="68"/>
      <c r="F307" s="70"/>
    </row>
    <row r="308" spans="1:6" s="57" customFormat="1" ht="12.75">
      <c r="A308" s="68"/>
      <c r="F308" s="70"/>
    </row>
    <row r="309" spans="1:6" s="57" customFormat="1" ht="12.75">
      <c r="A309" s="68"/>
      <c r="F309" s="70"/>
    </row>
    <row r="310" spans="1:6" s="57" customFormat="1" ht="12.75">
      <c r="A310" s="68"/>
      <c r="F310" s="70"/>
    </row>
    <row r="311" spans="1:6" s="57" customFormat="1" ht="12.75">
      <c r="A311" s="68"/>
      <c r="F311" s="70"/>
    </row>
    <row r="312" spans="1:6" s="57" customFormat="1" ht="12.75">
      <c r="A312" s="68"/>
      <c r="F312" s="70"/>
    </row>
    <row r="313" spans="1:6" s="57" customFormat="1" ht="12.75">
      <c r="A313" s="68"/>
      <c r="F313" s="70"/>
    </row>
    <row r="314" spans="1:6" s="57" customFormat="1" ht="12.75">
      <c r="A314" s="68"/>
      <c r="F314" s="70"/>
    </row>
    <row r="315" spans="1:6" s="57" customFormat="1" ht="12.75">
      <c r="A315" s="68"/>
      <c r="F315" s="70"/>
    </row>
    <row r="316" spans="1:6" s="57" customFormat="1" ht="12.75">
      <c r="A316" s="68"/>
      <c r="F316" s="70"/>
    </row>
    <row r="317" spans="1:6" s="57" customFormat="1" ht="12.75">
      <c r="A317" s="68"/>
      <c r="F317" s="70"/>
    </row>
    <row r="318" spans="1:6" s="57" customFormat="1" ht="12.75">
      <c r="A318" s="68"/>
      <c r="F318" s="70"/>
    </row>
    <row r="319" spans="1:6" s="57" customFormat="1" ht="12.75">
      <c r="A319" s="68"/>
      <c r="F319" s="70"/>
    </row>
    <row r="320" spans="1:6" s="57" customFormat="1" ht="12.75">
      <c r="A320" s="68"/>
      <c r="F320" s="70"/>
    </row>
    <row r="321" spans="1:6" s="57" customFormat="1" ht="12.75">
      <c r="A321" s="68"/>
      <c r="F321" s="70"/>
    </row>
    <row r="322" spans="1:6" s="57" customFormat="1" ht="12.75">
      <c r="A322" s="68"/>
      <c r="F322" s="70"/>
    </row>
    <row r="323" spans="1:6" s="57" customFormat="1" ht="12.75">
      <c r="A323" s="68"/>
      <c r="F323" s="70"/>
    </row>
    <row r="324" spans="1:6" s="57" customFormat="1" ht="12.75">
      <c r="A324" s="68"/>
      <c r="F324" s="70"/>
    </row>
    <row r="325" spans="1:6" s="57" customFormat="1" ht="12.75">
      <c r="A325" s="68"/>
      <c r="F325" s="70"/>
    </row>
    <row r="326" spans="1:6" s="57" customFormat="1" ht="12.75">
      <c r="A326" s="68"/>
      <c r="F326" s="70"/>
    </row>
    <row r="327" spans="1:6" s="57" customFormat="1" ht="12.75">
      <c r="A327" s="68"/>
      <c r="F327" s="70"/>
    </row>
    <row r="328" spans="1:6" s="57" customFormat="1" ht="12.75">
      <c r="A328" s="68"/>
      <c r="F328" s="70"/>
    </row>
    <row r="329" spans="1:6" s="57" customFormat="1" ht="12.75">
      <c r="A329" s="68"/>
      <c r="F329" s="70"/>
    </row>
    <row r="330" spans="1:6" s="57" customFormat="1" ht="12.75">
      <c r="A330" s="68"/>
      <c r="F330" s="70"/>
    </row>
    <row r="331" spans="1:6" s="57" customFormat="1" ht="12.75">
      <c r="A331" s="68"/>
      <c r="F331" s="70"/>
    </row>
    <row r="332" spans="1:6" s="57" customFormat="1" ht="12.75">
      <c r="A332" s="68"/>
      <c r="F332" s="70"/>
    </row>
    <row r="333" spans="1:6" s="57" customFormat="1" ht="12.75">
      <c r="A333" s="68"/>
      <c r="F333" s="70"/>
    </row>
    <row r="334" spans="1:6" s="57" customFormat="1" ht="12.75">
      <c r="A334" s="68"/>
      <c r="F334" s="70"/>
    </row>
    <row r="335" spans="1:6" s="57" customFormat="1" ht="12.75">
      <c r="A335" s="68"/>
      <c r="F335" s="70"/>
    </row>
    <row r="336" spans="1:6" s="57" customFormat="1" ht="12.75">
      <c r="A336" s="68"/>
      <c r="F336" s="70"/>
    </row>
    <row r="337" spans="1:6" s="57" customFormat="1" ht="12.75">
      <c r="A337" s="68"/>
      <c r="F337" s="70"/>
    </row>
    <row r="338" spans="1:6" s="57" customFormat="1" ht="12.75">
      <c r="A338" s="68"/>
      <c r="F338" s="70"/>
    </row>
    <row r="339" spans="1:6" s="57" customFormat="1" ht="12.75">
      <c r="A339" s="68"/>
      <c r="F339" s="70"/>
    </row>
    <row r="340" spans="1:6" s="57" customFormat="1" ht="12.75">
      <c r="A340" s="68"/>
      <c r="F340" s="70"/>
    </row>
    <row r="341" spans="1:6" s="57" customFormat="1" ht="12.75">
      <c r="A341" s="68"/>
      <c r="F341" s="70"/>
    </row>
    <row r="342" spans="1:6" s="57" customFormat="1" ht="12.75">
      <c r="A342" s="68"/>
      <c r="F342" s="70"/>
    </row>
    <row r="343" spans="1:6" s="57" customFormat="1" ht="12.75">
      <c r="A343" s="68"/>
      <c r="F343" s="70"/>
    </row>
    <row r="344" spans="1:6" s="57" customFormat="1" ht="12.75">
      <c r="A344" s="68"/>
      <c r="F344" s="70"/>
    </row>
    <row r="345" spans="1:6" s="57" customFormat="1" ht="12.75">
      <c r="A345" s="68"/>
      <c r="F345" s="70"/>
    </row>
    <row r="346" spans="1:6" s="57" customFormat="1" ht="12.75">
      <c r="A346" s="68"/>
      <c r="F346" s="70"/>
    </row>
    <row r="347" spans="1:6" s="57" customFormat="1" ht="12.75">
      <c r="A347" s="68"/>
      <c r="F347" s="70"/>
    </row>
    <row r="348" spans="1:6" s="57" customFormat="1" ht="12.75">
      <c r="A348" s="68"/>
      <c r="F348" s="70"/>
    </row>
    <row r="349" spans="1:6" s="57" customFormat="1" ht="12.75">
      <c r="A349" s="68"/>
      <c r="F349" s="70"/>
    </row>
    <row r="350" spans="1:6" s="57" customFormat="1" ht="12.75">
      <c r="A350" s="68"/>
      <c r="F350" s="70"/>
    </row>
    <row r="351" spans="1:6" s="57" customFormat="1" ht="12.75">
      <c r="A351" s="68"/>
      <c r="F351" s="70"/>
    </row>
    <row r="352" spans="1:6" s="57" customFormat="1" ht="12.75">
      <c r="A352" s="68"/>
      <c r="F352" s="70"/>
    </row>
    <row r="353" spans="1:6" s="57" customFormat="1" ht="12.75">
      <c r="A353" s="68"/>
      <c r="F353" s="70"/>
    </row>
    <row r="354" spans="1:6" s="57" customFormat="1" ht="12.75">
      <c r="A354" s="68"/>
      <c r="F354" s="70"/>
    </row>
    <row r="355" spans="1:6" s="57" customFormat="1" ht="12.75">
      <c r="A355" s="68"/>
      <c r="F355" s="70"/>
    </row>
    <row r="356" spans="1:6" s="57" customFormat="1" ht="12.75">
      <c r="A356" s="68"/>
      <c r="F356" s="70"/>
    </row>
    <row r="357" spans="1:6" s="57" customFormat="1" ht="12.75">
      <c r="A357" s="68"/>
      <c r="F357" s="70"/>
    </row>
    <row r="358" spans="1:6" s="57" customFormat="1" ht="12.75">
      <c r="A358" s="68"/>
      <c r="F358" s="70"/>
    </row>
    <row r="359" spans="1:6" s="57" customFormat="1" ht="12.75">
      <c r="A359" s="68"/>
      <c r="F359" s="70"/>
    </row>
    <row r="360" spans="1:6" s="57" customFormat="1" ht="12.75">
      <c r="A360" s="68"/>
      <c r="F360" s="70"/>
    </row>
    <row r="361" spans="1:6" s="57" customFormat="1" ht="12.75">
      <c r="A361" s="68"/>
      <c r="F361" s="70"/>
    </row>
    <row r="362" spans="1:6" s="57" customFormat="1" ht="12.75">
      <c r="A362" s="68"/>
      <c r="F362" s="70"/>
    </row>
    <row r="363" spans="1:6" s="57" customFormat="1" ht="12.75">
      <c r="A363" s="68"/>
      <c r="F363" s="70"/>
    </row>
    <row r="364" spans="1:6" s="57" customFormat="1" ht="12.75">
      <c r="A364" s="68"/>
      <c r="F364" s="70"/>
    </row>
    <row r="365" spans="1:6" s="57" customFormat="1" ht="12.75">
      <c r="A365" s="68"/>
      <c r="F365" s="70"/>
    </row>
    <row r="366" spans="1:6" s="57" customFormat="1" ht="12.75">
      <c r="A366" s="68"/>
      <c r="F366" s="70"/>
    </row>
    <row r="367" spans="1:6" s="57" customFormat="1" ht="12.75">
      <c r="A367" s="68"/>
      <c r="F367" s="70"/>
    </row>
    <row r="368" spans="1:6" s="57" customFormat="1" ht="12.75">
      <c r="A368" s="68"/>
      <c r="F368" s="70"/>
    </row>
    <row r="369" spans="1:6" s="57" customFormat="1" ht="12.75">
      <c r="A369" s="68"/>
      <c r="F369" s="70"/>
    </row>
    <row r="370" spans="1:6" s="57" customFormat="1" ht="12.75">
      <c r="A370" s="68"/>
      <c r="F370" s="70"/>
    </row>
    <row r="371" spans="1:6" s="57" customFormat="1" ht="12.75">
      <c r="A371" s="68"/>
      <c r="F371" s="70"/>
    </row>
    <row r="372" spans="1:6" s="57" customFormat="1" ht="12.75">
      <c r="A372" s="68"/>
      <c r="F372" s="70"/>
    </row>
    <row r="373" spans="1:6" s="57" customFormat="1" ht="12.75">
      <c r="A373" s="68"/>
      <c r="F373" s="70"/>
    </row>
    <row r="374" spans="1:6" s="57" customFormat="1" ht="12.75">
      <c r="A374" s="68"/>
      <c r="F374" s="70"/>
    </row>
    <row r="375" spans="1:6" s="57" customFormat="1" ht="12.75">
      <c r="A375" s="68"/>
      <c r="F375" s="70"/>
    </row>
    <row r="376" spans="1:6" s="57" customFormat="1" ht="12.75">
      <c r="A376" s="68"/>
      <c r="F376" s="70"/>
    </row>
    <row r="377" spans="1:6" s="57" customFormat="1" ht="12.75">
      <c r="A377" s="68"/>
      <c r="F377" s="70"/>
    </row>
    <row r="378" spans="1:6" s="57" customFormat="1" ht="12.75">
      <c r="A378" s="68"/>
      <c r="F378" s="70"/>
    </row>
    <row r="379" spans="1:6" s="57" customFormat="1" ht="12.75">
      <c r="A379" s="68"/>
      <c r="F379" s="70"/>
    </row>
    <row r="380" spans="1:6" s="57" customFormat="1" ht="12.75">
      <c r="A380" s="68"/>
      <c r="F380" s="70"/>
    </row>
    <row r="381" spans="1:6" s="57" customFormat="1" ht="12.75">
      <c r="A381" s="68"/>
      <c r="F381" s="70"/>
    </row>
    <row r="382" spans="1:6" s="57" customFormat="1" ht="12.75">
      <c r="A382" s="68"/>
      <c r="F382" s="70"/>
    </row>
    <row r="383" spans="1:6" s="57" customFormat="1" ht="12.75">
      <c r="A383" s="68"/>
      <c r="F383" s="70"/>
    </row>
    <row r="384" spans="1:6" s="57" customFormat="1" ht="12.75">
      <c r="A384" s="68"/>
      <c r="F384" s="70"/>
    </row>
    <row r="385" spans="1:6" s="57" customFormat="1" ht="12.75">
      <c r="A385" s="68"/>
      <c r="F385" s="70"/>
    </row>
    <row r="386" spans="1:6" s="57" customFormat="1" ht="12.75">
      <c r="A386" s="68"/>
      <c r="F386" s="70"/>
    </row>
    <row r="387" spans="1:6" s="57" customFormat="1" ht="12.75">
      <c r="A387" s="68"/>
      <c r="F387" s="70"/>
    </row>
    <row r="388" spans="1:6" s="57" customFormat="1" ht="12.75">
      <c r="A388" s="68"/>
      <c r="F388" s="70"/>
    </row>
    <row r="389" spans="1:6" s="57" customFormat="1" ht="12.75">
      <c r="A389" s="68"/>
      <c r="F389" s="70"/>
    </row>
    <row r="390" spans="1:6" s="57" customFormat="1" ht="12.75">
      <c r="A390" s="68"/>
      <c r="F390" s="70"/>
    </row>
    <row r="391" spans="1:6" s="57" customFormat="1" ht="12.75">
      <c r="A391" s="68"/>
      <c r="F391" s="70"/>
    </row>
    <row r="392" spans="1:6" s="57" customFormat="1" ht="12.75">
      <c r="A392" s="68"/>
      <c r="F392" s="70"/>
    </row>
    <row r="393" spans="1:6" s="57" customFormat="1" ht="12.75">
      <c r="A393" s="68"/>
      <c r="F393" s="70"/>
    </row>
    <row r="394" spans="1:6" s="57" customFormat="1" ht="12.75">
      <c r="A394" s="68"/>
      <c r="F394" s="70"/>
    </row>
    <row r="395" spans="1:6" s="57" customFormat="1" ht="12.75">
      <c r="A395" s="68"/>
      <c r="F395" s="70"/>
    </row>
    <row r="396" spans="1:6" s="57" customFormat="1" ht="12.75">
      <c r="A396" s="68"/>
      <c r="F396" s="70"/>
    </row>
    <row r="397" spans="1:6" s="57" customFormat="1" ht="12.75">
      <c r="A397" s="68"/>
      <c r="F397" s="70"/>
    </row>
    <row r="398" spans="1:6" s="57" customFormat="1" ht="12.75">
      <c r="A398" s="68"/>
      <c r="F398" s="70"/>
    </row>
    <row r="399" spans="1:6" s="57" customFormat="1" ht="12.75">
      <c r="A399" s="68"/>
      <c r="F399" s="70"/>
    </row>
    <row r="400" spans="1:6" s="57" customFormat="1" ht="12.75">
      <c r="A400" s="68"/>
      <c r="F400" s="70"/>
    </row>
    <row r="401" spans="1:6" s="57" customFormat="1" ht="12.75">
      <c r="A401" s="68"/>
      <c r="F401" s="70"/>
    </row>
    <row r="402" spans="1:6" s="57" customFormat="1" ht="12.75">
      <c r="A402" s="68"/>
      <c r="F402" s="70"/>
    </row>
    <row r="403" spans="1:6" s="57" customFormat="1" ht="12.75">
      <c r="A403" s="68"/>
      <c r="F403" s="70"/>
    </row>
    <row r="404" spans="1:6" s="57" customFormat="1" ht="12.75">
      <c r="A404" s="68"/>
      <c r="F404" s="70"/>
    </row>
    <row r="405" spans="1:6" s="57" customFormat="1" ht="12.75">
      <c r="A405" s="68"/>
      <c r="F405" s="70"/>
    </row>
    <row r="406" spans="1:6" s="57" customFormat="1" ht="12.75">
      <c r="A406" s="68"/>
      <c r="F406" s="70"/>
    </row>
    <row r="407" spans="1:6" s="57" customFormat="1" ht="12.75">
      <c r="A407" s="68"/>
      <c r="F407" s="70"/>
    </row>
    <row r="408" spans="1:6" s="57" customFormat="1" ht="12.75">
      <c r="A408" s="68"/>
      <c r="F408" s="70"/>
    </row>
    <row r="409" spans="1:6" s="57" customFormat="1" ht="12.75">
      <c r="A409" s="68"/>
      <c r="F409" s="70"/>
    </row>
    <row r="410" spans="1:6" s="57" customFormat="1" ht="12.75">
      <c r="A410" s="68"/>
      <c r="F410" s="70"/>
    </row>
    <row r="411" spans="1:6" s="57" customFormat="1" ht="12.75">
      <c r="A411" s="68"/>
      <c r="F411" s="70"/>
    </row>
    <row r="412" spans="1:6" s="57" customFormat="1" ht="12.75">
      <c r="A412" s="68"/>
      <c r="F412" s="70"/>
    </row>
    <row r="413" spans="1:6" s="57" customFormat="1" ht="12.75">
      <c r="A413" s="68"/>
      <c r="F413" s="70"/>
    </row>
    <row r="414" spans="1:6" s="57" customFormat="1" ht="12.75">
      <c r="A414" s="68"/>
      <c r="F414" s="70"/>
    </row>
    <row r="415" spans="1:6" s="57" customFormat="1" ht="12.75">
      <c r="A415" s="68"/>
      <c r="F415" s="70"/>
    </row>
    <row r="416" spans="1:6" s="57" customFormat="1" ht="12.75">
      <c r="A416" s="68"/>
      <c r="F416" s="70"/>
    </row>
    <row r="417" spans="1:6" s="57" customFormat="1" ht="12.75">
      <c r="A417" s="68"/>
      <c r="F417" s="70"/>
    </row>
    <row r="418" spans="1:6" s="57" customFormat="1" ht="12.75">
      <c r="A418" s="68"/>
      <c r="F418" s="70"/>
    </row>
    <row r="419" spans="1:6" s="57" customFormat="1" ht="12.75">
      <c r="A419" s="68"/>
      <c r="F419" s="70"/>
    </row>
    <row r="420" spans="1:6" s="57" customFormat="1" ht="12.75">
      <c r="A420" s="68"/>
      <c r="F420" s="70"/>
    </row>
    <row r="421" spans="1:6" s="57" customFormat="1" ht="12.75">
      <c r="A421" s="68"/>
      <c r="F421" s="70"/>
    </row>
    <row r="422" spans="1:6" s="57" customFormat="1" ht="12.75">
      <c r="A422" s="68"/>
      <c r="F422" s="70"/>
    </row>
    <row r="423" spans="1:6" s="57" customFormat="1" ht="12.75">
      <c r="A423" s="68"/>
      <c r="F423" s="70"/>
    </row>
    <row r="424" spans="1:6" s="57" customFormat="1" ht="12.75">
      <c r="A424" s="68"/>
      <c r="F424" s="70"/>
    </row>
    <row r="425" spans="1:6" s="57" customFormat="1" ht="12.75">
      <c r="A425" s="68"/>
      <c r="F425" s="70"/>
    </row>
    <row r="426" spans="1:6" s="57" customFormat="1" ht="12.75">
      <c r="A426" s="68"/>
      <c r="F426" s="70"/>
    </row>
    <row r="427" spans="1:6" s="57" customFormat="1" ht="12.75">
      <c r="A427" s="68"/>
      <c r="F427" s="70"/>
    </row>
    <row r="428" spans="1:6" s="57" customFormat="1" ht="12.75">
      <c r="A428" s="68"/>
      <c r="F428" s="70"/>
    </row>
    <row r="429" spans="1:6" s="57" customFormat="1" ht="12.75">
      <c r="A429" s="68"/>
      <c r="F429" s="70"/>
    </row>
    <row r="430" spans="1:6" s="57" customFormat="1" ht="12.75">
      <c r="A430" s="68"/>
      <c r="F430" s="70"/>
    </row>
    <row r="431" spans="1:6" s="57" customFormat="1" ht="12.75">
      <c r="A431" s="68"/>
      <c r="F431" s="70"/>
    </row>
    <row r="432" spans="1:6" s="57" customFormat="1" ht="12.75">
      <c r="A432" s="68"/>
      <c r="F432" s="70"/>
    </row>
    <row r="433" spans="1:6" s="57" customFormat="1" ht="12.75">
      <c r="A433" s="68"/>
      <c r="F433" s="70"/>
    </row>
    <row r="434" spans="1:6" s="57" customFormat="1" ht="12.75">
      <c r="A434" s="68"/>
      <c r="F434" s="70"/>
    </row>
    <row r="435" spans="1:6" s="57" customFormat="1" ht="12.75">
      <c r="A435" s="68"/>
      <c r="F435" s="70"/>
    </row>
    <row r="436" spans="1:6" s="57" customFormat="1" ht="12.75">
      <c r="A436" s="68"/>
      <c r="F436" s="70"/>
    </row>
    <row r="437" spans="1:6" s="57" customFormat="1" ht="12.75">
      <c r="A437" s="68"/>
      <c r="F437" s="70"/>
    </row>
    <row r="438" spans="1:6" s="57" customFormat="1" ht="12.75">
      <c r="A438" s="68"/>
      <c r="F438" s="70"/>
    </row>
    <row r="439" spans="1:6" s="57" customFormat="1" ht="12.75">
      <c r="A439" s="68"/>
      <c r="F439" s="70"/>
    </row>
    <row r="440" spans="1:6" s="57" customFormat="1" ht="12.75">
      <c r="A440" s="68"/>
      <c r="F440" s="70"/>
    </row>
    <row r="441" spans="1:6" s="57" customFormat="1" ht="12.75">
      <c r="A441" s="68"/>
      <c r="F441" s="70"/>
    </row>
    <row r="442" spans="1:6" s="57" customFormat="1" ht="12.75">
      <c r="A442" s="68"/>
      <c r="F442" s="70"/>
    </row>
    <row r="443" spans="1:6" s="57" customFormat="1" ht="12.75">
      <c r="A443" s="68"/>
      <c r="F443" s="70"/>
    </row>
    <row r="444" spans="1:6" s="57" customFormat="1" ht="12.75">
      <c r="A444" s="68"/>
      <c r="F444" s="70"/>
    </row>
    <row r="445" spans="1:6" s="57" customFormat="1" ht="12.75">
      <c r="A445" s="68"/>
      <c r="F445" s="70"/>
    </row>
    <row r="446" spans="1:6" s="57" customFormat="1" ht="12.75">
      <c r="A446" s="68"/>
      <c r="F446" s="70"/>
    </row>
    <row r="447" spans="1:6" s="57" customFormat="1" ht="12.75">
      <c r="A447" s="68"/>
      <c r="F447" s="70"/>
    </row>
    <row r="448" spans="1:6" s="57" customFormat="1" ht="12.75">
      <c r="A448" s="68"/>
      <c r="F448" s="70"/>
    </row>
    <row r="449" spans="1:6" s="57" customFormat="1" ht="12.75">
      <c r="A449" s="68"/>
      <c r="F449" s="70"/>
    </row>
    <row r="450" spans="1:6" s="57" customFormat="1" ht="12.75">
      <c r="A450" s="68"/>
      <c r="F450" s="70"/>
    </row>
    <row r="451" spans="1:6" s="57" customFormat="1" ht="12.75">
      <c r="A451" s="68"/>
      <c r="F451" s="70"/>
    </row>
    <row r="452" spans="1:6" s="57" customFormat="1" ht="12.75">
      <c r="A452" s="68"/>
      <c r="F452" s="70"/>
    </row>
    <row r="453" spans="1:6" s="57" customFormat="1" ht="12.75">
      <c r="A453" s="68"/>
      <c r="F453" s="70"/>
    </row>
    <row r="454" spans="1:6" s="57" customFormat="1" ht="12.75">
      <c r="A454" s="68"/>
      <c r="F454" s="70"/>
    </row>
    <row r="455" spans="1:6" s="57" customFormat="1" ht="12.75">
      <c r="A455" s="68"/>
      <c r="F455" s="70"/>
    </row>
    <row r="456" spans="1:6" s="57" customFormat="1" ht="12.75">
      <c r="A456" s="68"/>
      <c r="F456" s="70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</sheetData>
  <sheetProtection/>
  <mergeCells count="12">
    <mergeCell ref="C5:C6"/>
    <mergeCell ref="G5:H5"/>
    <mergeCell ref="A3:L3"/>
    <mergeCell ref="A4:L4"/>
    <mergeCell ref="I5:I6"/>
    <mergeCell ref="J5:J6"/>
    <mergeCell ref="K5:K6"/>
    <mergeCell ref="L5:L6"/>
    <mergeCell ref="B5:B6"/>
    <mergeCell ref="F5:F6"/>
    <mergeCell ref="D5:E5"/>
    <mergeCell ref="A5:A6"/>
  </mergeCells>
  <printOptions/>
  <pageMargins left="0.75" right="0.75" top="0.55" bottom="0.6" header="0.5" footer="0.5"/>
  <pageSetup fitToHeight="1" fitToWidth="1" horizontalDpi="600" verticalDpi="600" orientation="landscape" paperSize="8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6"/>
  <sheetViews>
    <sheetView view="pageBreakPreview" zoomScale="60" zoomScaleNormal="75" zoomScalePageLayoutView="0" workbookViewId="0" topLeftCell="A1">
      <pane xSplit="2" ySplit="6" topLeftCell="D1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1" sqref="B31"/>
    </sheetView>
  </sheetViews>
  <sheetFormatPr defaultColWidth="9.140625" defaultRowHeight="12.75"/>
  <cols>
    <col min="1" max="1" width="6.28125" style="1" customWidth="1"/>
    <col min="2" max="2" width="100.00390625" style="1" customWidth="1"/>
    <col min="3" max="3" width="23.140625" style="1" customWidth="1"/>
    <col min="4" max="5" width="22.421875" style="1" customWidth="1"/>
    <col min="6" max="6" width="17.7109375" style="2" customWidth="1"/>
    <col min="7" max="7" width="18.28125" style="1" customWidth="1"/>
    <col min="8" max="9" width="16.140625" style="1" customWidth="1"/>
    <col min="10" max="10" width="17.8515625" style="1" customWidth="1"/>
    <col min="11" max="11" width="19.28125" style="1" customWidth="1"/>
    <col min="12" max="12" width="52.28125" style="1" customWidth="1"/>
    <col min="13" max="16384" width="9.140625" style="1" customWidth="1"/>
  </cols>
  <sheetData>
    <row r="2" ht="12.75">
      <c r="G2" s="4"/>
    </row>
    <row r="3" spans="1:12" ht="20.25">
      <c r="A3" s="315" t="s">
        <v>104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ht="62.25" customHeight="1" thickBot="1">
      <c r="A4" s="316" t="s">
        <v>178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8" customFormat="1" ht="33.75" customHeight="1" thickBot="1">
      <c r="A5" s="361" t="s">
        <v>16</v>
      </c>
      <c r="B5" s="320"/>
      <c r="C5" s="320" t="s">
        <v>174</v>
      </c>
      <c r="D5" s="359" t="s">
        <v>171</v>
      </c>
      <c r="E5" s="360"/>
      <c r="F5" s="322" t="s">
        <v>168</v>
      </c>
      <c r="G5" s="313" t="s">
        <v>15</v>
      </c>
      <c r="H5" s="314"/>
      <c r="I5" s="317" t="s">
        <v>103</v>
      </c>
      <c r="J5" s="318" t="s">
        <v>92</v>
      </c>
      <c r="K5" s="319" t="s">
        <v>93</v>
      </c>
      <c r="L5" s="319" t="s">
        <v>94</v>
      </c>
    </row>
    <row r="6" spans="1:12" s="8" customFormat="1" ht="49.5" customHeight="1" thickBot="1">
      <c r="A6" s="362"/>
      <c r="B6" s="321"/>
      <c r="C6" s="363"/>
      <c r="D6" s="251" t="s">
        <v>103</v>
      </c>
      <c r="E6" s="251" t="s">
        <v>173</v>
      </c>
      <c r="F6" s="323"/>
      <c r="G6" s="163" t="s">
        <v>139</v>
      </c>
      <c r="H6" s="163" t="s">
        <v>140</v>
      </c>
      <c r="I6" s="317"/>
      <c r="J6" s="318"/>
      <c r="K6" s="319"/>
      <c r="L6" s="319"/>
    </row>
    <row r="7" spans="1:12" s="8" customFormat="1" ht="18" customHeight="1">
      <c r="A7" s="284">
        <v>1</v>
      </c>
      <c r="B7" s="284">
        <v>2</v>
      </c>
      <c r="C7" s="284">
        <v>3</v>
      </c>
      <c r="D7" s="284">
        <v>4</v>
      </c>
      <c r="E7" s="284">
        <v>5</v>
      </c>
      <c r="F7" s="284">
        <v>6</v>
      </c>
      <c r="G7" s="284">
        <v>7</v>
      </c>
      <c r="H7" s="284">
        <v>8</v>
      </c>
      <c r="I7" s="284">
        <v>9</v>
      </c>
      <c r="J7" s="284">
        <v>10</v>
      </c>
      <c r="K7" s="284">
        <v>11</v>
      </c>
      <c r="L7" s="285">
        <v>12</v>
      </c>
    </row>
    <row r="8" spans="1:12" s="8" customFormat="1" ht="18" customHeight="1">
      <c r="A8" s="19"/>
      <c r="B8" s="19"/>
      <c r="C8" s="256"/>
      <c r="D8" s="256"/>
      <c r="E8" s="256"/>
      <c r="F8" s="257"/>
      <c r="G8" s="257"/>
      <c r="H8" s="258"/>
      <c r="I8" s="258"/>
      <c r="J8" s="258"/>
      <c r="K8" s="258"/>
      <c r="L8" s="181"/>
    </row>
    <row r="9" spans="1:12" s="8" customFormat="1" ht="18" customHeight="1">
      <c r="A9" s="19"/>
      <c r="B9" s="114" t="s">
        <v>80</v>
      </c>
      <c r="C9" s="114"/>
      <c r="D9" s="259"/>
      <c r="E9" s="259"/>
      <c r="F9" s="260">
        <v>61.253</v>
      </c>
      <c r="G9" s="257"/>
      <c r="H9" s="257"/>
      <c r="I9" s="258"/>
      <c r="J9" s="258"/>
      <c r="K9" s="258"/>
      <c r="L9" s="258"/>
    </row>
    <row r="10" spans="1:12" s="8" customFormat="1" ht="18" customHeight="1">
      <c r="A10" s="19"/>
      <c r="B10" s="114" t="s">
        <v>81</v>
      </c>
      <c r="C10" s="114"/>
      <c r="D10" s="259"/>
      <c r="E10" s="259"/>
      <c r="F10" s="261"/>
      <c r="G10" s="257"/>
      <c r="H10" s="257"/>
      <c r="I10" s="258"/>
      <c r="J10" s="258"/>
      <c r="K10" s="258"/>
      <c r="L10" s="258"/>
    </row>
    <row r="11" spans="1:12" s="8" customFormat="1" ht="18" customHeight="1">
      <c r="A11" s="19"/>
      <c r="B11" s="114" t="s">
        <v>82</v>
      </c>
      <c r="C11" s="276"/>
      <c r="D11" s="259"/>
      <c r="E11" s="259"/>
      <c r="F11" s="260">
        <v>4353105</v>
      </c>
      <c r="G11" s="260">
        <v>4353105</v>
      </c>
      <c r="H11" s="262"/>
      <c r="I11" s="258"/>
      <c r="J11" s="258"/>
      <c r="K11" s="258"/>
      <c r="L11" s="258"/>
    </row>
    <row r="12" spans="1:12" s="8" customFormat="1" ht="18" customHeight="1">
      <c r="A12" s="19"/>
      <c r="B12" s="114" t="s">
        <v>83</v>
      </c>
      <c r="C12" s="276"/>
      <c r="D12" s="254">
        <v>139305.48</v>
      </c>
      <c r="E12" s="263"/>
      <c r="F12" s="260">
        <v>0</v>
      </c>
      <c r="G12" s="257"/>
      <c r="H12" s="257"/>
      <c r="I12" s="286">
        <v>11222.306</v>
      </c>
      <c r="J12" s="258"/>
      <c r="K12" s="258"/>
      <c r="L12" s="258"/>
    </row>
    <row r="13" spans="1:12" s="8" customFormat="1" ht="18" customHeight="1">
      <c r="A13" s="19"/>
      <c r="B13" s="114" t="s">
        <v>84</v>
      </c>
      <c r="C13" s="276"/>
      <c r="D13" s="254">
        <v>18500.86</v>
      </c>
      <c r="E13" s="263"/>
      <c r="F13" s="260">
        <f>F10*H11/1000</f>
        <v>0</v>
      </c>
      <c r="G13" s="257"/>
      <c r="H13" s="257"/>
      <c r="I13" s="258">
        <v>0</v>
      </c>
      <c r="J13" s="258"/>
      <c r="K13" s="258"/>
      <c r="L13" s="258"/>
    </row>
    <row r="14" spans="1:12" s="8" customFormat="1" ht="18" customHeight="1">
      <c r="A14" s="19"/>
      <c r="B14" s="114" t="s">
        <v>85</v>
      </c>
      <c r="C14" s="277"/>
      <c r="D14" s="255">
        <v>260220.31</v>
      </c>
      <c r="E14" s="264"/>
      <c r="F14" s="256"/>
      <c r="G14" s="257"/>
      <c r="H14" s="257"/>
      <c r="I14" s="258">
        <f>I19-I12</f>
        <v>5786.744000000024</v>
      </c>
      <c r="J14" s="258"/>
      <c r="K14" s="258"/>
      <c r="L14" s="258"/>
    </row>
    <row r="15" spans="1:12" s="8" customFormat="1" ht="18" customHeight="1">
      <c r="A15" s="19"/>
      <c r="B15" s="114" t="s">
        <v>86</v>
      </c>
      <c r="C15" s="277"/>
      <c r="D15" s="255">
        <v>300000</v>
      </c>
      <c r="E15" s="264"/>
      <c r="F15" s="256"/>
      <c r="G15" s="257"/>
      <c r="H15" s="257"/>
      <c r="I15" s="258">
        <v>0</v>
      </c>
      <c r="J15" s="258"/>
      <c r="K15" s="258"/>
      <c r="L15" s="258"/>
    </row>
    <row r="16" spans="1:12" s="8" customFormat="1" ht="33" customHeight="1">
      <c r="A16" s="19"/>
      <c r="B16" s="252" t="s">
        <v>172</v>
      </c>
      <c r="C16" s="277"/>
      <c r="D16" s="255">
        <v>25478</v>
      </c>
      <c r="E16" s="264"/>
      <c r="F16" s="256"/>
      <c r="G16" s="257"/>
      <c r="H16" s="257"/>
      <c r="I16" s="258"/>
      <c r="J16" s="258"/>
      <c r="K16" s="258"/>
      <c r="L16" s="258"/>
    </row>
    <row r="17" spans="1:12" s="8" customFormat="1" ht="18" customHeight="1">
      <c r="A17" s="19"/>
      <c r="B17" s="120" t="s">
        <v>57</v>
      </c>
      <c r="C17" s="278"/>
      <c r="D17" s="265">
        <f>SUM(D12:D16)</f>
        <v>743504.65</v>
      </c>
      <c r="E17" s="265"/>
      <c r="F17" s="256"/>
      <c r="G17" s="257"/>
      <c r="H17" s="257"/>
      <c r="I17" s="258">
        <f>SUM(I12:I16)</f>
        <v>17009.050000000025</v>
      </c>
      <c r="J17" s="258"/>
      <c r="K17" s="258"/>
      <c r="L17" s="258"/>
    </row>
    <row r="18" spans="1:12" s="32" customFormat="1" ht="21.75" customHeight="1">
      <c r="A18" s="27"/>
      <c r="B18" s="28"/>
      <c r="C18" s="27"/>
      <c r="D18" s="266"/>
      <c r="E18" s="266"/>
      <c r="F18" s="267"/>
      <c r="G18" s="267"/>
      <c r="H18" s="268"/>
      <c r="I18" s="258"/>
      <c r="J18" s="258"/>
      <c r="K18" s="258"/>
      <c r="L18" s="258"/>
    </row>
    <row r="19" spans="1:12" s="34" customFormat="1" ht="23.25">
      <c r="A19" s="33">
        <v>2</v>
      </c>
      <c r="B19" s="48" t="s">
        <v>24</v>
      </c>
      <c r="C19" s="269">
        <f>C20+C30+C39+C40</f>
        <v>821530</v>
      </c>
      <c r="D19" s="269">
        <f>D20+D30+D39+D40</f>
        <v>743504.6499999999</v>
      </c>
      <c r="E19" s="269">
        <f>E20+E30+E39+E40</f>
        <v>743220.9099999999</v>
      </c>
      <c r="F19" s="258">
        <f>F20+F30+F39</f>
        <v>64869</v>
      </c>
      <c r="G19" s="258">
        <f>G20+G30+G39</f>
        <v>0</v>
      </c>
      <c r="H19" s="258">
        <f>H20+H30+H39</f>
        <v>0</v>
      </c>
      <c r="I19" s="258">
        <f>I20+I30+I39+I40</f>
        <v>17009.050000000025</v>
      </c>
      <c r="J19" s="258">
        <f>J20+J30+J39+J40</f>
        <v>17292.79</v>
      </c>
      <c r="K19" s="258">
        <f>K20+K30+K39+K40</f>
        <v>0</v>
      </c>
      <c r="L19" s="258"/>
    </row>
    <row r="20" spans="1:12" ht="15.75">
      <c r="A20" s="166" t="s">
        <v>25</v>
      </c>
      <c r="B20" s="38" t="s">
        <v>26</v>
      </c>
      <c r="C20" s="269">
        <f aca="true" t="shared" si="0" ref="C20:K20">SUM(C21:C28)</f>
        <v>415600</v>
      </c>
      <c r="D20" s="269">
        <f t="shared" si="0"/>
        <v>362117.58999999997</v>
      </c>
      <c r="E20" s="269">
        <f t="shared" si="0"/>
        <v>371367.73</v>
      </c>
      <c r="F20" s="260">
        <f t="shared" si="0"/>
        <v>64869</v>
      </c>
      <c r="G20" s="260">
        <f t="shared" si="0"/>
        <v>0</v>
      </c>
      <c r="H20" s="260">
        <f t="shared" si="0"/>
        <v>0</v>
      </c>
      <c r="I20" s="260">
        <f t="shared" si="0"/>
        <v>9250.14000000002</v>
      </c>
      <c r="J20" s="260">
        <f t="shared" si="0"/>
        <v>0</v>
      </c>
      <c r="K20" s="260">
        <f t="shared" si="0"/>
        <v>0</v>
      </c>
      <c r="L20" s="260"/>
    </row>
    <row r="21" spans="1:12" ht="32.25" customHeight="1">
      <c r="A21" s="44" t="s">
        <v>27</v>
      </c>
      <c r="B21" s="45" t="s">
        <v>28</v>
      </c>
      <c r="C21" s="270">
        <v>100203</v>
      </c>
      <c r="D21" s="270">
        <v>120667.76</v>
      </c>
      <c r="E21" s="270">
        <v>120709.08</v>
      </c>
      <c r="F21" s="271">
        <f>G21+H21</f>
        <v>0</v>
      </c>
      <c r="G21" s="258">
        <v>0</v>
      </c>
      <c r="H21" s="258">
        <v>0</v>
      </c>
      <c r="I21" s="258">
        <f aca="true" t="shared" si="1" ref="I21:I28">E21-D21</f>
        <v>41.320000000006985</v>
      </c>
      <c r="J21" s="258"/>
      <c r="K21" s="258"/>
      <c r="L21" s="258"/>
    </row>
    <row r="22" spans="1:12" ht="31.5">
      <c r="A22" s="44" t="s">
        <v>29</v>
      </c>
      <c r="B22" s="45" t="s">
        <v>30</v>
      </c>
      <c r="C22" s="270">
        <v>75519</v>
      </c>
      <c r="D22" s="270">
        <v>47138.42</v>
      </c>
      <c r="E22" s="270">
        <v>47124.98</v>
      </c>
      <c r="F22" s="271">
        <f>G22+H22</f>
        <v>0</v>
      </c>
      <c r="G22" s="258">
        <v>0</v>
      </c>
      <c r="H22" s="258">
        <v>0</v>
      </c>
      <c r="I22" s="258">
        <f t="shared" si="1"/>
        <v>-13.439999999995052</v>
      </c>
      <c r="J22" s="258"/>
      <c r="K22" s="258"/>
      <c r="L22" s="283" t="s">
        <v>176</v>
      </c>
    </row>
    <row r="23" spans="1:12" ht="45">
      <c r="A23" s="44" t="s">
        <v>31</v>
      </c>
      <c r="B23" s="45" t="s">
        <v>32</v>
      </c>
      <c r="C23" s="270">
        <v>34776</v>
      </c>
      <c r="D23" s="270">
        <v>43877.18</v>
      </c>
      <c r="E23" s="270">
        <v>43887.18</v>
      </c>
      <c r="F23" s="271">
        <f>G23+H23</f>
        <v>0</v>
      </c>
      <c r="G23" s="258">
        <v>0</v>
      </c>
      <c r="H23" s="258">
        <v>0</v>
      </c>
      <c r="I23" s="258">
        <f t="shared" si="1"/>
        <v>10</v>
      </c>
      <c r="J23" s="258"/>
      <c r="K23" s="258"/>
      <c r="L23" s="258"/>
    </row>
    <row r="24" spans="1:12" ht="30">
      <c r="A24" s="44" t="s">
        <v>33</v>
      </c>
      <c r="B24" s="45" t="s">
        <v>34</v>
      </c>
      <c r="C24" s="270">
        <v>17962</v>
      </c>
      <c r="D24" s="270">
        <v>12892.1</v>
      </c>
      <c r="E24" s="270">
        <v>18792.1</v>
      </c>
      <c r="F24" s="271"/>
      <c r="G24" s="258">
        <v>0</v>
      </c>
      <c r="H24" s="258">
        <v>0</v>
      </c>
      <c r="I24" s="258">
        <f t="shared" si="1"/>
        <v>5899.999999999998</v>
      </c>
      <c r="J24" s="258"/>
      <c r="K24" s="258"/>
      <c r="L24" s="258"/>
    </row>
    <row r="25" spans="1:12" ht="45" hidden="1">
      <c r="A25" s="44" t="s">
        <v>22</v>
      </c>
      <c r="B25" s="45" t="s">
        <v>23</v>
      </c>
      <c r="C25" s="270"/>
      <c r="D25" s="270"/>
      <c r="E25" s="270"/>
      <c r="F25" s="271"/>
      <c r="G25" s="258">
        <v>0</v>
      </c>
      <c r="H25" s="258">
        <v>0</v>
      </c>
      <c r="I25" s="258">
        <f t="shared" si="1"/>
        <v>0</v>
      </c>
      <c r="J25" s="258"/>
      <c r="K25" s="258"/>
      <c r="L25" s="258"/>
    </row>
    <row r="26" spans="1:12" ht="30">
      <c r="A26" s="50" t="s">
        <v>35</v>
      </c>
      <c r="B26" s="45" t="s">
        <v>36</v>
      </c>
      <c r="C26" s="270">
        <v>122271</v>
      </c>
      <c r="D26" s="270">
        <v>137542.13</v>
      </c>
      <c r="E26" s="270">
        <v>140854.39</v>
      </c>
      <c r="F26" s="271"/>
      <c r="G26" s="258">
        <v>0</v>
      </c>
      <c r="H26" s="258">
        <v>0</v>
      </c>
      <c r="I26" s="258">
        <f t="shared" si="1"/>
        <v>3312.2600000000093</v>
      </c>
      <c r="J26" s="258">
        <v>0</v>
      </c>
      <c r="K26" s="258"/>
      <c r="L26" s="258"/>
    </row>
    <row r="27" spans="1:12" ht="15.75">
      <c r="A27" s="44" t="s">
        <v>37</v>
      </c>
      <c r="B27" s="45" t="s">
        <v>38</v>
      </c>
      <c r="C27" s="270">
        <v>15877</v>
      </c>
      <c r="D27" s="270">
        <v>0</v>
      </c>
      <c r="E27" s="270">
        <v>0</v>
      </c>
      <c r="F27" s="271">
        <v>15877</v>
      </c>
      <c r="G27" s="258">
        <v>0</v>
      </c>
      <c r="H27" s="258">
        <v>0</v>
      </c>
      <c r="I27" s="258">
        <f t="shared" si="1"/>
        <v>0</v>
      </c>
      <c r="J27" s="258"/>
      <c r="K27" s="258"/>
      <c r="L27" s="258"/>
    </row>
    <row r="28" spans="1:12" ht="47.25">
      <c r="A28" s="44" t="s">
        <v>39</v>
      </c>
      <c r="B28" s="45" t="s">
        <v>40</v>
      </c>
      <c r="C28" s="270">
        <v>48992</v>
      </c>
      <c r="D28" s="270">
        <v>0</v>
      </c>
      <c r="E28" s="270">
        <v>0</v>
      </c>
      <c r="F28" s="271">
        <v>48992</v>
      </c>
      <c r="G28" s="258">
        <v>0</v>
      </c>
      <c r="H28" s="258">
        <v>0</v>
      </c>
      <c r="I28" s="258">
        <f t="shared" si="1"/>
        <v>0</v>
      </c>
      <c r="J28" s="258"/>
      <c r="K28" s="258"/>
      <c r="L28" s="283" t="s">
        <v>175</v>
      </c>
    </row>
    <row r="29" spans="1:12" ht="15.75">
      <c r="A29" s="21"/>
      <c r="B29" s="45"/>
      <c r="C29" s="270"/>
      <c r="D29" s="270"/>
      <c r="E29" s="270"/>
      <c r="F29" s="271"/>
      <c r="G29" s="260"/>
      <c r="H29" s="272"/>
      <c r="I29" s="258"/>
      <c r="J29" s="258"/>
      <c r="K29" s="258"/>
      <c r="L29" s="258"/>
    </row>
    <row r="30" spans="1:12" s="22" customFormat="1" ht="15.75">
      <c r="A30" s="166" t="s">
        <v>41</v>
      </c>
      <c r="B30" s="51" t="s">
        <v>42</v>
      </c>
      <c r="C30" s="273">
        <f>C31+C35+C36+C37</f>
        <v>125823</v>
      </c>
      <c r="D30" s="273">
        <f>SUM(D33:D37)</f>
        <v>67506.34</v>
      </c>
      <c r="E30" s="273">
        <f>SUM(E33:E37)</f>
        <v>106745.71000000002</v>
      </c>
      <c r="F30" s="271">
        <f aca="true" t="shared" si="2" ref="F30:K30">F31+F37</f>
        <v>0</v>
      </c>
      <c r="G30" s="260">
        <f t="shared" si="2"/>
        <v>0</v>
      </c>
      <c r="H30" s="260">
        <f t="shared" si="2"/>
        <v>0</v>
      </c>
      <c r="I30" s="260">
        <f t="shared" si="2"/>
        <v>39239.37</v>
      </c>
      <c r="J30" s="260">
        <f t="shared" si="2"/>
        <v>0</v>
      </c>
      <c r="K30" s="260">
        <f t="shared" si="2"/>
        <v>0</v>
      </c>
      <c r="L30" s="258"/>
    </row>
    <row r="31" spans="1:12" s="22" customFormat="1" ht="30">
      <c r="A31" s="44" t="s">
        <v>43</v>
      </c>
      <c r="B31" s="52" t="s">
        <v>44</v>
      </c>
      <c r="C31" s="269">
        <f aca="true" t="shared" si="3" ref="C31:K31">SUM(C33:C34)</f>
        <v>81520</v>
      </c>
      <c r="D31" s="269">
        <f t="shared" si="3"/>
        <v>30956.510000000002</v>
      </c>
      <c r="E31" s="269">
        <f t="shared" si="3"/>
        <v>70195.88</v>
      </c>
      <c r="F31" s="271">
        <f t="shared" si="3"/>
        <v>0</v>
      </c>
      <c r="G31" s="271">
        <f t="shared" si="3"/>
        <v>0</v>
      </c>
      <c r="H31" s="271">
        <f t="shared" si="3"/>
        <v>0</v>
      </c>
      <c r="I31" s="271">
        <f t="shared" si="3"/>
        <v>39239.37</v>
      </c>
      <c r="J31" s="271">
        <f t="shared" si="3"/>
        <v>0</v>
      </c>
      <c r="K31" s="271">
        <f t="shared" si="3"/>
        <v>0</v>
      </c>
      <c r="L31" s="258"/>
    </row>
    <row r="32" spans="1:12" s="22" customFormat="1" ht="15.75">
      <c r="A32" s="21"/>
      <c r="B32" s="45" t="s">
        <v>15</v>
      </c>
      <c r="C32" s="270"/>
      <c r="D32" s="270"/>
      <c r="E32" s="270"/>
      <c r="F32" s="271"/>
      <c r="G32" s="274"/>
      <c r="H32" s="258"/>
      <c r="I32" s="258"/>
      <c r="J32" s="258"/>
      <c r="K32" s="258"/>
      <c r="L32" s="258"/>
    </row>
    <row r="33" spans="1:12" s="22" customFormat="1" ht="70.5" customHeight="1">
      <c r="A33" s="21"/>
      <c r="B33" s="170" t="s">
        <v>45</v>
      </c>
      <c r="C33" s="275">
        <v>60200</v>
      </c>
      <c r="D33" s="275">
        <v>22876.86</v>
      </c>
      <c r="E33" s="275">
        <v>51837.48</v>
      </c>
      <c r="F33" s="258">
        <v>0</v>
      </c>
      <c r="G33" s="258">
        <v>0</v>
      </c>
      <c r="H33" s="258">
        <v>0</v>
      </c>
      <c r="I33" s="258">
        <f aca="true" t="shared" si="4" ref="I33:I39">E33-D33</f>
        <v>28960.620000000003</v>
      </c>
      <c r="J33" s="258"/>
      <c r="K33" s="258"/>
      <c r="L33" s="258"/>
    </row>
    <row r="34" spans="1:12" s="22" customFormat="1" ht="69" customHeight="1">
      <c r="A34" s="21"/>
      <c r="B34" s="170" t="s">
        <v>46</v>
      </c>
      <c r="C34" s="275">
        <v>21320</v>
      </c>
      <c r="D34" s="275">
        <v>8079.65</v>
      </c>
      <c r="E34" s="275">
        <v>18358.4</v>
      </c>
      <c r="F34" s="258">
        <v>0</v>
      </c>
      <c r="G34" s="258">
        <v>0</v>
      </c>
      <c r="H34" s="258">
        <v>0</v>
      </c>
      <c r="I34" s="258">
        <f t="shared" si="4"/>
        <v>10278.750000000002</v>
      </c>
      <c r="J34" s="258"/>
      <c r="K34" s="258"/>
      <c r="L34" s="258"/>
    </row>
    <row r="35" spans="1:12" s="22" customFormat="1" ht="42.75" customHeight="1">
      <c r="A35" s="44" t="s">
        <v>47</v>
      </c>
      <c r="B35" s="171" t="s">
        <v>48</v>
      </c>
      <c r="C35" s="270">
        <v>1500</v>
      </c>
      <c r="D35" s="270">
        <v>528.52</v>
      </c>
      <c r="E35" s="270">
        <v>528.52</v>
      </c>
      <c r="F35" s="258">
        <v>0</v>
      </c>
      <c r="G35" s="258">
        <v>0</v>
      </c>
      <c r="H35" s="258">
        <v>0</v>
      </c>
      <c r="I35" s="258">
        <f t="shared" si="4"/>
        <v>0</v>
      </c>
      <c r="J35" s="258"/>
      <c r="K35" s="258"/>
      <c r="L35" s="258"/>
    </row>
    <row r="36" spans="1:12" s="22" customFormat="1" ht="36.75" customHeight="1">
      <c r="A36" s="44" t="s">
        <v>49</v>
      </c>
      <c r="B36" s="172" t="s">
        <v>50</v>
      </c>
      <c r="C36" s="270">
        <v>20000</v>
      </c>
      <c r="D36" s="270">
        <v>19758.13</v>
      </c>
      <c r="E36" s="270">
        <v>19758.13</v>
      </c>
      <c r="F36" s="258">
        <v>0</v>
      </c>
      <c r="G36" s="258">
        <v>0</v>
      </c>
      <c r="H36" s="258">
        <v>0</v>
      </c>
      <c r="I36" s="258">
        <f t="shared" si="4"/>
        <v>0</v>
      </c>
      <c r="J36" s="258"/>
      <c r="K36" s="258"/>
      <c r="L36" s="258"/>
    </row>
    <row r="37" spans="1:12" s="57" customFormat="1" ht="45" customHeight="1">
      <c r="A37" s="56" t="s">
        <v>51</v>
      </c>
      <c r="B37" s="172" t="s">
        <v>52</v>
      </c>
      <c r="C37" s="270">
        <v>22803</v>
      </c>
      <c r="D37" s="270">
        <v>16263.18</v>
      </c>
      <c r="E37" s="270">
        <v>16263.18</v>
      </c>
      <c r="F37" s="258">
        <v>0</v>
      </c>
      <c r="G37" s="258">
        <v>0</v>
      </c>
      <c r="H37" s="258">
        <v>0</v>
      </c>
      <c r="I37" s="258">
        <f t="shared" si="4"/>
        <v>0</v>
      </c>
      <c r="J37" s="258"/>
      <c r="K37" s="258"/>
      <c r="L37" s="258"/>
    </row>
    <row r="38" spans="1:12" ht="15.75">
      <c r="A38" s="166" t="s">
        <v>53</v>
      </c>
      <c r="B38" s="253" t="s">
        <v>54</v>
      </c>
      <c r="C38" s="269"/>
      <c r="D38" s="269"/>
      <c r="E38" s="269"/>
      <c r="F38" s="271"/>
      <c r="G38" s="260"/>
      <c r="H38" s="272"/>
      <c r="I38" s="258">
        <f t="shared" si="4"/>
        <v>0</v>
      </c>
      <c r="J38" s="258"/>
      <c r="K38" s="258"/>
      <c r="L38" s="258"/>
    </row>
    <row r="39" spans="1:12" ht="69" customHeight="1">
      <c r="A39" s="44" t="s">
        <v>55</v>
      </c>
      <c r="B39" s="169" t="s">
        <v>56</v>
      </c>
      <c r="C39" s="269">
        <v>180000</v>
      </c>
      <c r="D39" s="269">
        <v>228773.25</v>
      </c>
      <c r="E39" s="269">
        <v>180000</v>
      </c>
      <c r="F39" s="271">
        <f>G39+H39</f>
        <v>0</v>
      </c>
      <c r="G39" s="260">
        <v>0</v>
      </c>
      <c r="H39" s="271">
        <v>0</v>
      </c>
      <c r="I39" s="271">
        <f t="shared" si="4"/>
        <v>-48773.25</v>
      </c>
      <c r="J39" s="271">
        <v>0</v>
      </c>
      <c r="K39" s="271"/>
      <c r="L39" s="283" t="s">
        <v>179</v>
      </c>
    </row>
    <row r="40" spans="1:12" ht="15.75">
      <c r="A40" s="21"/>
      <c r="B40" s="52" t="s">
        <v>144</v>
      </c>
      <c r="C40" s="269">
        <v>100107</v>
      </c>
      <c r="D40" s="269">
        <v>85107.47</v>
      </c>
      <c r="E40" s="269">
        <v>85107.47</v>
      </c>
      <c r="F40" s="271"/>
      <c r="G40" s="260"/>
      <c r="H40" s="271"/>
      <c r="I40" s="271">
        <v>17292.79</v>
      </c>
      <c r="J40" s="271">
        <v>17292.79</v>
      </c>
      <c r="K40" s="258"/>
      <c r="L40" s="258"/>
    </row>
    <row r="41" spans="1:8" s="32" customFormat="1" ht="15.75" hidden="1">
      <c r="A41" s="27">
        <v>4</v>
      </c>
      <c r="B41" s="59" t="s">
        <v>58</v>
      </c>
      <c r="C41" s="279"/>
      <c r="D41" s="59"/>
      <c r="E41" s="59"/>
      <c r="F41" s="35" t="e">
        <f>#REF!+#REF!</f>
        <v>#REF!</v>
      </c>
      <c r="G41" s="53">
        <v>0</v>
      </c>
      <c r="H41" s="53">
        <v>0</v>
      </c>
    </row>
    <row r="42" spans="1:8" s="32" customFormat="1" ht="15.75" hidden="1">
      <c r="A42" s="27"/>
      <c r="B42" s="59"/>
      <c r="C42" s="279"/>
      <c r="D42" s="59"/>
      <c r="E42" s="59"/>
      <c r="F42" s="35"/>
      <c r="G42" s="35"/>
      <c r="H42" s="35"/>
    </row>
    <row r="43" spans="1:8" s="63" customFormat="1" ht="18" hidden="1">
      <c r="A43" s="61">
        <v>5</v>
      </c>
      <c r="B43" s="62" t="s">
        <v>59</v>
      </c>
      <c r="C43" s="279"/>
      <c r="D43" s="62"/>
      <c r="E43" s="62"/>
      <c r="F43" s="36" t="e">
        <f>#REF!+F41</f>
        <v>#REF!</v>
      </c>
      <c r="G43" s="168" t="e">
        <f>#REF!+G41</f>
        <v>#REF!</v>
      </c>
      <c r="H43" s="168" t="e">
        <f>#REF!+H41</f>
        <v>#REF!</v>
      </c>
    </row>
    <row r="44" spans="1:8" s="32" customFormat="1" ht="15.75" hidden="1">
      <c r="A44" s="27"/>
      <c r="B44" s="59"/>
      <c r="C44" s="279"/>
      <c r="D44" s="59"/>
      <c r="E44" s="59"/>
      <c r="F44" s="35"/>
      <c r="G44" s="35"/>
      <c r="H44" s="35"/>
    </row>
    <row r="45" spans="1:8" s="65" customFormat="1" ht="15.75" hidden="1">
      <c r="A45" s="39">
        <v>6</v>
      </c>
      <c r="B45" s="64" t="s">
        <v>60</v>
      </c>
      <c r="C45" s="280"/>
      <c r="D45" s="64"/>
      <c r="E45" s="64"/>
      <c r="F45" s="53"/>
      <c r="G45" s="53" t="e">
        <f>#REF!</f>
        <v>#REF!</v>
      </c>
      <c r="H45" s="53">
        <v>0</v>
      </c>
    </row>
    <row r="46" spans="1:8" s="65" customFormat="1" ht="15.75" hidden="1">
      <c r="A46" s="39"/>
      <c r="B46" s="64"/>
      <c r="C46" s="280"/>
      <c r="D46" s="64"/>
      <c r="E46" s="64"/>
      <c r="F46" s="53"/>
      <c r="G46" s="53"/>
      <c r="H46" s="53"/>
    </row>
    <row r="47" spans="1:8" s="65" customFormat="1" ht="15.75" hidden="1">
      <c r="A47" s="39">
        <v>7</v>
      </c>
      <c r="B47" s="64" t="s">
        <v>61</v>
      </c>
      <c r="C47" s="280"/>
      <c r="D47" s="64"/>
      <c r="E47" s="64"/>
      <c r="F47" s="53"/>
      <c r="G47" s="53"/>
      <c r="H47" s="53" t="e">
        <f>'[2]надбавка к тарифу'!D10</f>
        <v>#REF!</v>
      </c>
    </row>
    <row r="48" spans="1:8" s="32" customFormat="1" ht="15.75" hidden="1">
      <c r="A48" s="27"/>
      <c r="B48" s="59"/>
      <c r="C48" s="279"/>
      <c r="D48" s="59"/>
      <c r="E48" s="59"/>
      <c r="F48" s="35"/>
      <c r="G48" s="35"/>
      <c r="H48" s="35"/>
    </row>
    <row r="49" spans="1:8" s="32" customFormat="1" ht="18" hidden="1">
      <c r="A49" s="27">
        <v>8</v>
      </c>
      <c r="B49" s="62" t="s">
        <v>62</v>
      </c>
      <c r="C49" s="279"/>
      <c r="D49" s="62"/>
      <c r="E49" s="62"/>
      <c r="F49" s="66"/>
      <c r="G49" s="35"/>
      <c r="H49" s="35"/>
    </row>
    <row r="50" spans="1:8" s="32" customFormat="1" ht="15.75" hidden="1">
      <c r="A50" s="27"/>
      <c r="B50" s="59"/>
      <c r="C50" s="279"/>
      <c r="D50" s="59"/>
      <c r="E50" s="59"/>
      <c r="F50" s="35"/>
      <c r="G50" s="35"/>
      <c r="H50" s="35"/>
    </row>
    <row r="51" spans="1:8" ht="18" hidden="1">
      <c r="A51" s="62">
        <v>9</v>
      </c>
      <c r="B51" s="62" t="s">
        <v>63</v>
      </c>
      <c r="C51" s="279"/>
      <c r="D51" s="62"/>
      <c r="E51" s="62"/>
      <c r="F51" s="167"/>
      <c r="G51" s="35"/>
      <c r="H51" s="66" t="e">
        <f>H43/H47</f>
        <v>#REF!</v>
      </c>
    </row>
    <row r="52" spans="1:6" s="57" customFormat="1" ht="15.75">
      <c r="A52" s="68"/>
      <c r="B52" s="69"/>
      <c r="C52" s="281"/>
      <c r="D52" s="69"/>
      <c r="E52" s="69"/>
      <c r="F52" s="70"/>
    </row>
    <row r="53" spans="1:6" s="57" customFormat="1" ht="15.75">
      <c r="A53" s="68"/>
      <c r="B53" s="69"/>
      <c r="C53" s="281"/>
      <c r="D53" s="69"/>
      <c r="E53" s="69"/>
      <c r="F53" s="70"/>
    </row>
    <row r="54" spans="2:10" s="57" customFormat="1" ht="18.75">
      <c r="B54" s="122" t="s">
        <v>169</v>
      </c>
      <c r="C54" s="282"/>
      <c r="D54" s="122"/>
      <c r="E54" s="122"/>
      <c r="F54" s="123"/>
      <c r="G54" s="124"/>
      <c r="H54" s="124"/>
      <c r="I54" s="124"/>
      <c r="J54" s="124"/>
    </row>
    <row r="55" spans="1:10" s="57" customFormat="1" ht="32.25" customHeight="1">
      <c r="A55" s="81"/>
      <c r="B55" s="122" t="s">
        <v>170</v>
      </c>
      <c r="C55" s="282"/>
      <c r="D55" s="122"/>
      <c r="E55" s="122"/>
      <c r="F55" s="108"/>
      <c r="G55" s="103"/>
      <c r="H55" s="103"/>
      <c r="I55" s="103"/>
      <c r="J55" s="103"/>
    </row>
    <row r="56" spans="1:10" s="57" customFormat="1" ht="15.75">
      <c r="A56" s="68"/>
      <c r="B56" s="100"/>
      <c r="C56" s="282"/>
      <c r="D56" s="100"/>
      <c r="E56" s="100"/>
      <c r="F56" s="108"/>
      <c r="G56" s="103"/>
      <c r="H56" s="103"/>
      <c r="I56" s="103"/>
      <c r="J56" s="103"/>
    </row>
    <row r="57" spans="1:10" s="57" customFormat="1" ht="15">
      <c r="A57" s="68"/>
      <c r="B57" s="100"/>
      <c r="C57" s="100"/>
      <c r="D57" s="100"/>
      <c r="E57" s="100"/>
      <c r="F57" s="108"/>
      <c r="G57" s="103"/>
      <c r="H57" s="103"/>
      <c r="I57" s="103"/>
      <c r="J57" s="103"/>
    </row>
    <row r="58" spans="1:6" s="57" customFormat="1" ht="12.75">
      <c r="A58" s="68"/>
      <c r="F58" s="70"/>
    </row>
    <row r="59" spans="1:6" s="57" customFormat="1" ht="12.75">
      <c r="A59" s="68"/>
      <c r="F59" s="70"/>
    </row>
    <row r="60" spans="1:6" s="57" customFormat="1" ht="12.75">
      <c r="A60" s="68"/>
      <c r="F60" s="70"/>
    </row>
    <row r="61" spans="1:6" s="57" customFormat="1" ht="12.75">
      <c r="A61" s="68"/>
      <c r="F61" s="70"/>
    </row>
    <row r="62" spans="1:6" s="57" customFormat="1" ht="12.75">
      <c r="A62" s="68"/>
      <c r="F62" s="70"/>
    </row>
    <row r="63" spans="1:6" s="57" customFormat="1" ht="12.75">
      <c r="A63" s="68"/>
      <c r="F63" s="70"/>
    </row>
    <row r="64" spans="1:6" s="57" customFormat="1" ht="12.75">
      <c r="A64" s="68"/>
      <c r="F64" s="70"/>
    </row>
    <row r="65" spans="1:6" s="57" customFormat="1" ht="12.75">
      <c r="A65" s="68"/>
      <c r="F65" s="70"/>
    </row>
    <row r="66" spans="1:6" s="57" customFormat="1" ht="12.75">
      <c r="A66" s="68"/>
      <c r="F66" s="70"/>
    </row>
    <row r="67" spans="1:6" s="57" customFormat="1" ht="12.75">
      <c r="A67" s="68"/>
      <c r="F67" s="70"/>
    </row>
    <row r="68" spans="1:6" s="57" customFormat="1" ht="12.75">
      <c r="A68" s="68"/>
      <c r="F68" s="70"/>
    </row>
    <row r="69" spans="1:6" s="57" customFormat="1" ht="12.75">
      <c r="A69" s="68"/>
      <c r="F69" s="70"/>
    </row>
    <row r="70" spans="1:6" s="57" customFormat="1" ht="12.75">
      <c r="A70" s="68"/>
      <c r="F70" s="70"/>
    </row>
    <row r="71" spans="1:6" s="57" customFormat="1" ht="12.75">
      <c r="A71" s="68"/>
      <c r="F71" s="70"/>
    </row>
    <row r="72" spans="1:6" s="57" customFormat="1" ht="12.75">
      <c r="A72" s="68"/>
      <c r="F72" s="70"/>
    </row>
    <row r="73" spans="1:6" s="57" customFormat="1" ht="12.75">
      <c r="A73" s="68"/>
      <c r="F73" s="70"/>
    </row>
    <row r="74" spans="1:6" s="57" customFormat="1" ht="12.75">
      <c r="A74" s="68"/>
      <c r="F74" s="70"/>
    </row>
    <row r="75" spans="1:6" s="57" customFormat="1" ht="12.75">
      <c r="A75" s="68"/>
      <c r="F75" s="70"/>
    </row>
    <row r="76" spans="1:6" s="57" customFormat="1" ht="12.75">
      <c r="A76" s="68"/>
      <c r="F76" s="70"/>
    </row>
    <row r="77" spans="1:6" s="57" customFormat="1" ht="12.75">
      <c r="A77" s="68"/>
      <c r="F77" s="70"/>
    </row>
    <row r="78" spans="1:6" s="57" customFormat="1" ht="12.75">
      <c r="A78" s="68"/>
      <c r="F78" s="70"/>
    </row>
    <row r="79" spans="1:6" s="57" customFormat="1" ht="12.75">
      <c r="A79" s="68"/>
      <c r="F79" s="70"/>
    </row>
    <row r="80" spans="1:6" s="57" customFormat="1" ht="12.75">
      <c r="A80" s="68"/>
      <c r="F80" s="70"/>
    </row>
    <row r="81" spans="1:6" s="57" customFormat="1" ht="12.75">
      <c r="A81" s="68"/>
      <c r="F81" s="70"/>
    </row>
    <row r="82" spans="1:6" s="57" customFormat="1" ht="12.75">
      <c r="A82" s="68"/>
      <c r="F82" s="70"/>
    </row>
    <row r="83" spans="1:6" s="57" customFormat="1" ht="12.75">
      <c r="A83" s="68"/>
      <c r="F83" s="70"/>
    </row>
    <row r="84" spans="1:6" s="57" customFormat="1" ht="12.75">
      <c r="A84" s="68"/>
      <c r="F84" s="70"/>
    </row>
    <row r="85" spans="1:6" s="57" customFormat="1" ht="12.75">
      <c r="A85" s="68"/>
      <c r="F85" s="70"/>
    </row>
    <row r="86" spans="1:6" s="57" customFormat="1" ht="12.75">
      <c r="A86" s="68"/>
      <c r="F86" s="70"/>
    </row>
    <row r="87" spans="1:6" s="57" customFormat="1" ht="12.75">
      <c r="A87" s="68"/>
      <c r="F87" s="70"/>
    </row>
    <row r="88" spans="1:6" s="57" customFormat="1" ht="12.75">
      <c r="A88" s="68"/>
      <c r="F88" s="70"/>
    </row>
    <row r="89" spans="1:6" s="57" customFormat="1" ht="12.75">
      <c r="A89" s="68"/>
      <c r="F89" s="70"/>
    </row>
    <row r="90" spans="1:6" s="57" customFormat="1" ht="12.75">
      <c r="A90" s="68"/>
      <c r="F90" s="70"/>
    </row>
    <row r="91" spans="1:6" s="57" customFormat="1" ht="12.75">
      <c r="A91" s="68"/>
      <c r="F91" s="70"/>
    </row>
    <row r="92" spans="1:6" s="57" customFormat="1" ht="12.75">
      <c r="A92" s="68"/>
      <c r="F92" s="70"/>
    </row>
    <row r="93" spans="1:6" s="57" customFormat="1" ht="12.75">
      <c r="A93" s="68"/>
      <c r="F93" s="70"/>
    </row>
    <row r="94" spans="1:6" s="57" customFormat="1" ht="12.75">
      <c r="A94" s="68"/>
      <c r="F94" s="70"/>
    </row>
    <row r="95" spans="1:6" s="57" customFormat="1" ht="12.75">
      <c r="A95" s="68"/>
      <c r="F95" s="70"/>
    </row>
    <row r="96" spans="1:6" s="57" customFormat="1" ht="12.75">
      <c r="A96" s="68"/>
      <c r="F96" s="70"/>
    </row>
    <row r="97" spans="1:6" s="57" customFormat="1" ht="12.75">
      <c r="A97" s="68"/>
      <c r="F97" s="70"/>
    </row>
    <row r="98" spans="1:6" s="57" customFormat="1" ht="12.75">
      <c r="A98" s="68"/>
      <c r="F98" s="70"/>
    </row>
    <row r="99" spans="1:6" s="57" customFormat="1" ht="12.75">
      <c r="A99" s="68"/>
      <c r="F99" s="70"/>
    </row>
    <row r="100" spans="1:6" s="57" customFormat="1" ht="12.75">
      <c r="A100" s="68"/>
      <c r="F100" s="70"/>
    </row>
    <row r="101" spans="1:6" s="57" customFormat="1" ht="12.75">
      <c r="A101" s="68"/>
      <c r="F101" s="70"/>
    </row>
    <row r="102" spans="1:6" s="57" customFormat="1" ht="12.75">
      <c r="A102" s="68"/>
      <c r="F102" s="70"/>
    </row>
    <row r="103" spans="1:6" s="57" customFormat="1" ht="12.75">
      <c r="A103" s="68"/>
      <c r="F103" s="70"/>
    </row>
    <row r="104" spans="1:6" s="57" customFormat="1" ht="12.75">
      <c r="A104" s="68"/>
      <c r="F104" s="70"/>
    </row>
    <row r="105" spans="1:6" s="57" customFormat="1" ht="12.75">
      <c r="A105" s="68"/>
      <c r="F105" s="70"/>
    </row>
    <row r="106" spans="1:6" s="57" customFormat="1" ht="12.75">
      <c r="A106" s="68"/>
      <c r="F106" s="70"/>
    </row>
    <row r="107" spans="1:6" s="57" customFormat="1" ht="12.75">
      <c r="A107" s="68"/>
      <c r="F107" s="70"/>
    </row>
    <row r="108" spans="1:6" s="57" customFormat="1" ht="12.75">
      <c r="A108" s="68"/>
      <c r="F108" s="70"/>
    </row>
    <row r="109" spans="1:6" s="57" customFormat="1" ht="12.75">
      <c r="A109" s="68"/>
      <c r="F109" s="70"/>
    </row>
    <row r="110" spans="1:6" s="57" customFormat="1" ht="12.75">
      <c r="A110" s="68"/>
      <c r="F110" s="70"/>
    </row>
    <row r="111" spans="1:6" s="57" customFormat="1" ht="12.75">
      <c r="A111" s="68"/>
      <c r="F111" s="70"/>
    </row>
    <row r="112" spans="1:6" s="57" customFormat="1" ht="12.75">
      <c r="A112" s="68"/>
      <c r="F112" s="70"/>
    </row>
    <row r="113" spans="1:6" s="57" customFormat="1" ht="12.75">
      <c r="A113" s="68"/>
      <c r="F113" s="70"/>
    </row>
    <row r="114" spans="1:6" s="57" customFormat="1" ht="12.75">
      <c r="A114" s="68"/>
      <c r="F114" s="70"/>
    </row>
    <row r="115" spans="1:6" s="57" customFormat="1" ht="12.75">
      <c r="A115" s="68"/>
      <c r="F115" s="70"/>
    </row>
    <row r="116" spans="1:6" s="57" customFormat="1" ht="12.75">
      <c r="A116" s="68"/>
      <c r="F116" s="70"/>
    </row>
    <row r="117" spans="1:6" s="57" customFormat="1" ht="12.75">
      <c r="A117" s="68"/>
      <c r="F117" s="70"/>
    </row>
    <row r="118" spans="1:6" s="57" customFormat="1" ht="12.75">
      <c r="A118" s="68"/>
      <c r="F118" s="70"/>
    </row>
    <row r="119" spans="1:6" s="57" customFormat="1" ht="12.75">
      <c r="A119" s="68"/>
      <c r="F119" s="70"/>
    </row>
    <row r="120" spans="1:6" s="57" customFormat="1" ht="12.75">
      <c r="A120" s="68"/>
      <c r="F120" s="70"/>
    </row>
    <row r="121" spans="1:6" s="57" customFormat="1" ht="12.75">
      <c r="A121" s="68"/>
      <c r="F121" s="70"/>
    </row>
    <row r="122" spans="1:6" s="57" customFormat="1" ht="12.75">
      <c r="A122" s="68"/>
      <c r="F122" s="70"/>
    </row>
    <row r="123" spans="1:6" s="57" customFormat="1" ht="12.75">
      <c r="A123" s="68"/>
      <c r="F123" s="70"/>
    </row>
    <row r="124" spans="1:6" s="57" customFormat="1" ht="12.75">
      <c r="A124" s="68"/>
      <c r="F124" s="70"/>
    </row>
    <row r="125" spans="1:6" s="57" customFormat="1" ht="12.75">
      <c r="A125" s="68"/>
      <c r="F125" s="70"/>
    </row>
    <row r="126" spans="1:6" s="57" customFormat="1" ht="12.75">
      <c r="A126" s="68"/>
      <c r="F126" s="70"/>
    </row>
    <row r="127" spans="1:6" s="57" customFormat="1" ht="12.75">
      <c r="A127" s="68"/>
      <c r="F127" s="70"/>
    </row>
    <row r="128" spans="1:6" s="57" customFormat="1" ht="12.75">
      <c r="A128" s="68"/>
      <c r="F128" s="70"/>
    </row>
    <row r="129" spans="1:6" s="57" customFormat="1" ht="12.75">
      <c r="A129" s="68"/>
      <c r="F129" s="70"/>
    </row>
    <row r="130" spans="1:6" s="57" customFormat="1" ht="12.75">
      <c r="A130" s="68"/>
      <c r="F130" s="70"/>
    </row>
    <row r="131" spans="1:6" s="57" customFormat="1" ht="12.75">
      <c r="A131" s="68"/>
      <c r="F131" s="70"/>
    </row>
    <row r="132" spans="1:6" s="57" customFormat="1" ht="12.75">
      <c r="A132" s="68"/>
      <c r="F132" s="70"/>
    </row>
    <row r="133" spans="1:6" s="57" customFormat="1" ht="12.75">
      <c r="A133" s="68"/>
      <c r="F133" s="70"/>
    </row>
    <row r="134" spans="1:6" s="57" customFormat="1" ht="12.75">
      <c r="A134" s="68"/>
      <c r="F134" s="70"/>
    </row>
    <row r="135" spans="1:6" s="57" customFormat="1" ht="12.75">
      <c r="A135" s="68"/>
      <c r="F135" s="70"/>
    </row>
    <row r="136" spans="1:6" s="57" customFormat="1" ht="12.75">
      <c r="A136" s="68"/>
      <c r="F136" s="70"/>
    </row>
    <row r="137" spans="1:6" s="57" customFormat="1" ht="12.75">
      <c r="A137" s="68"/>
      <c r="F137" s="70"/>
    </row>
    <row r="138" spans="1:6" s="57" customFormat="1" ht="12.75">
      <c r="A138" s="68"/>
      <c r="F138" s="70"/>
    </row>
    <row r="139" spans="1:6" s="57" customFormat="1" ht="12.75">
      <c r="A139" s="68"/>
      <c r="F139" s="70"/>
    </row>
    <row r="140" spans="1:6" s="57" customFormat="1" ht="12.75">
      <c r="A140" s="68"/>
      <c r="F140" s="70"/>
    </row>
    <row r="141" spans="1:6" s="57" customFormat="1" ht="12.75">
      <c r="A141" s="68"/>
      <c r="F141" s="70"/>
    </row>
    <row r="142" spans="1:6" s="57" customFormat="1" ht="12.75">
      <c r="A142" s="68"/>
      <c r="F142" s="70"/>
    </row>
    <row r="143" spans="1:6" s="57" customFormat="1" ht="12.75">
      <c r="A143" s="68"/>
      <c r="F143" s="70"/>
    </row>
    <row r="144" spans="1:6" s="57" customFormat="1" ht="12.75">
      <c r="A144" s="68"/>
      <c r="F144" s="70"/>
    </row>
    <row r="145" spans="1:6" s="57" customFormat="1" ht="12.75">
      <c r="A145" s="68"/>
      <c r="F145" s="70"/>
    </row>
    <row r="146" spans="1:6" s="57" customFormat="1" ht="12.75">
      <c r="A146" s="68"/>
      <c r="F146" s="70"/>
    </row>
    <row r="147" spans="1:6" s="57" customFormat="1" ht="12.75">
      <c r="A147" s="68"/>
      <c r="F147" s="70"/>
    </row>
    <row r="148" spans="1:6" s="57" customFormat="1" ht="12.75">
      <c r="A148" s="68"/>
      <c r="F148" s="70"/>
    </row>
    <row r="149" spans="1:6" s="57" customFormat="1" ht="12.75">
      <c r="A149" s="68"/>
      <c r="F149" s="70"/>
    </row>
    <row r="150" spans="1:6" s="57" customFormat="1" ht="12.75">
      <c r="A150" s="68"/>
      <c r="F150" s="70"/>
    </row>
    <row r="151" spans="1:6" s="57" customFormat="1" ht="12.75">
      <c r="A151" s="68"/>
      <c r="F151" s="70"/>
    </row>
    <row r="152" spans="1:6" s="57" customFormat="1" ht="12.75">
      <c r="A152" s="68"/>
      <c r="F152" s="70"/>
    </row>
    <row r="153" spans="1:6" s="57" customFormat="1" ht="12.75">
      <c r="A153" s="68"/>
      <c r="F153" s="70"/>
    </row>
    <row r="154" spans="1:6" s="57" customFormat="1" ht="12.75">
      <c r="A154" s="68"/>
      <c r="F154" s="70"/>
    </row>
    <row r="155" spans="1:6" s="57" customFormat="1" ht="12.75">
      <c r="A155" s="68"/>
      <c r="F155" s="70"/>
    </row>
    <row r="156" spans="1:6" s="57" customFormat="1" ht="12.75">
      <c r="A156" s="68"/>
      <c r="F156" s="70"/>
    </row>
    <row r="157" spans="1:6" s="57" customFormat="1" ht="12.75">
      <c r="A157" s="68"/>
      <c r="F157" s="70"/>
    </row>
    <row r="158" spans="1:6" s="57" customFormat="1" ht="12.75">
      <c r="A158" s="68"/>
      <c r="F158" s="70"/>
    </row>
    <row r="159" spans="1:6" s="57" customFormat="1" ht="12.75">
      <c r="A159" s="68"/>
      <c r="F159" s="70"/>
    </row>
    <row r="160" spans="1:6" s="57" customFormat="1" ht="12.75">
      <c r="A160" s="68"/>
      <c r="F160" s="70"/>
    </row>
    <row r="161" spans="1:6" s="57" customFormat="1" ht="12.75">
      <c r="A161" s="68"/>
      <c r="F161" s="70"/>
    </row>
    <row r="162" spans="1:6" s="57" customFormat="1" ht="12.75">
      <c r="A162" s="68"/>
      <c r="F162" s="70"/>
    </row>
    <row r="163" spans="1:6" s="57" customFormat="1" ht="12.75">
      <c r="A163" s="68"/>
      <c r="F163" s="70"/>
    </row>
    <row r="164" spans="1:6" s="57" customFormat="1" ht="12.75">
      <c r="A164" s="68"/>
      <c r="F164" s="70"/>
    </row>
    <row r="165" spans="1:6" s="57" customFormat="1" ht="12.75">
      <c r="A165" s="68"/>
      <c r="F165" s="70"/>
    </row>
    <row r="166" spans="1:6" s="57" customFormat="1" ht="12.75">
      <c r="A166" s="68"/>
      <c r="F166" s="70"/>
    </row>
    <row r="167" spans="1:6" s="57" customFormat="1" ht="12.75">
      <c r="A167" s="68"/>
      <c r="F167" s="70"/>
    </row>
    <row r="168" spans="1:6" s="57" customFormat="1" ht="12.75">
      <c r="A168" s="68"/>
      <c r="F168" s="70"/>
    </row>
    <row r="169" spans="1:6" s="57" customFormat="1" ht="12.75">
      <c r="A169" s="68"/>
      <c r="F169" s="70"/>
    </row>
    <row r="170" spans="1:6" s="57" customFormat="1" ht="12.75">
      <c r="A170" s="68"/>
      <c r="F170" s="70"/>
    </row>
    <row r="171" spans="1:6" s="57" customFormat="1" ht="12.75">
      <c r="A171" s="68"/>
      <c r="F171" s="70"/>
    </row>
    <row r="172" spans="1:6" s="57" customFormat="1" ht="12.75">
      <c r="A172" s="68"/>
      <c r="F172" s="70"/>
    </row>
    <row r="173" spans="1:6" s="57" customFormat="1" ht="12.75">
      <c r="A173" s="68"/>
      <c r="F173" s="70"/>
    </row>
    <row r="174" spans="1:6" s="57" customFormat="1" ht="12.75">
      <c r="A174" s="68"/>
      <c r="F174" s="70"/>
    </row>
    <row r="175" spans="1:6" s="57" customFormat="1" ht="12.75">
      <c r="A175" s="68"/>
      <c r="F175" s="70"/>
    </row>
    <row r="176" spans="1:6" s="57" customFormat="1" ht="12.75">
      <c r="A176" s="68"/>
      <c r="F176" s="70"/>
    </row>
    <row r="177" spans="1:6" s="57" customFormat="1" ht="12.75">
      <c r="A177" s="68"/>
      <c r="F177" s="70"/>
    </row>
    <row r="178" spans="1:6" s="57" customFormat="1" ht="12.75">
      <c r="A178" s="68"/>
      <c r="F178" s="70"/>
    </row>
    <row r="179" spans="1:6" s="57" customFormat="1" ht="12.75">
      <c r="A179" s="68"/>
      <c r="F179" s="70"/>
    </row>
    <row r="180" spans="1:6" s="57" customFormat="1" ht="12.75">
      <c r="A180" s="68"/>
      <c r="F180" s="70"/>
    </row>
    <row r="181" spans="1:6" s="57" customFormat="1" ht="12.75">
      <c r="A181" s="68"/>
      <c r="F181" s="70"/>
    </row>
    <row r="182" spans="1:6" s="57" customFormat="1" ht="12.75">
      <c r="A182" s="68"/>
      <c r="F182" s="70"/>
    </row>
    <row r="183" spans="1:6" s="57" customFormat="1" ht="12.75">
      <c r="A183" s="68"/>
      <c r="F183" s="70"/>
    </row>
    <row r="184" spans="1:6" s="57" customFormat="1" ht="12.75">
      <c r="A184" s="68"/>
      <c r="F184" s="70"/>
    </row>
    <row r="185" spans="1:6" s="57" customFormat="1" ht="12.75">
      <c r="A185" s="68"/>
      <c r="F185" s="70"/>
    </row>
    <row r="186" spans="1:6" s="57" customFormat="1" ht="12.75">
      <c r="A186" s="68"/>
      <c r="F186" s="70"/>
    </row>
    <row r="187" spans="1:6" s="57" customFormat="1" ht="12.75">
      <c r="A187" s="68"/>
      <c r="F187" s="70"/>
    </row>
    <row r="188" spans="1:6" s="57" customFormat="1" ht="12.75">
      <c r="A188" s="68"/>
      <c r="F188" s="70"/>
    </row>
    <row r="189" spans="1:6" s="57" customFormat="1" ht="12.75">
      <c r="A189" s="68"/>
      <c r="F189" s="70"/>
    </row>
    <row r="190" spans="1:6" s="57" customFormat="1" ht="12.75">
      <c r="A190" s="68"/>
      <c r="F190" s="70"/>
    </row>
    <row r="191" spans="1:6" s="57" customFormat="1" ht="12.75">
      <c r="A191" s="68"/>
      <c r="F191" s="70"/>
    </row>
    <row r="192" spans="1:6" s="57" customFormat="1" ht="12.75">
      <c r="A192" s="68"/>
      <c r="F192" s="70"/>
    </row>
    <row r="193" spans="1:6" s="57" customFormat="1" ht="12.75">
      <c r="A193" s="68"/>
      <c r="F193" s="70"/>
    </row>
    <row r="194" spans="1:6" s="57" customFormat="1" ht="12.75">
      <c r="A194" s="68"/>
      <c r="F194" s="70"/>
    </row>
    <row r="195" spans="1:6" s="57" customFormat="1" ht="12.75">
      <c r="A195" s="68"/>
      <c r="F195" s="70"/>
    </row>
    <row r="196" spans="1:6" s="57" customFormat="1" ht="12.75">
      <c r="A196" s="68"/>
      <c r="F196" s="70"/>
    </row>
    <row r="197" spans="1:6" s="57" customFormat="1" ht="12.75">
      <c r="A197" s="68"/>
      <c r="F197" s="70"/>
    </row>
    <row r="198" spans="1:6" s="57" customFormat="1" ht="12.75">
      <c r="A198" s="68"/>
      <c r="F198" s="70"/>
    </row>
    <row r="199" spans="1:6" s="57" customFormat="1" ht="12.75">
      <c r="A199" s="68"/>
      <c r="F199" s="70"/>
    </row>
    <row r="200" spans="1:6" s="57" customFormat="1" ht="12.75">
      <c r="A200" s="68"/>
      <c r="F200" s="70"/>
    </row>
    <row r="201" spans="1:6" s="57" customFormat="1" ht="12.75">
      <c r="A201" s="68"/>
      <c r="F201" s="70"/>
    </row>
    <row r="202" spans="1:6" s="57" customFormat="1" ht="12.75">
      <c r="A202" s="68"/>
      <c r="F202" s="70"/>
    </row>
    <row r="203" spans="1:6" s="57" customFormat="1" ht="12.75">
      <c r="A203" s="68"/>
      <c r="F203" s="70"/>
    </row>
    <row r="204" spans="1:6" s="57" customFormat="1" ht="12.75">
      <c r="A204" s="68"/>
      <c r="F204" s="70"/>
    </row>
    <row r="205" spans="1:6" s="57" customFormat="1" ht="12.75">
      <c r="A205" s="68"/>
      <c r="F205" s="70"/>
    </row>
    <row r="206" spans="1:6" s="57" customFormat="1" ht="12.75">
      <c r="A206" s="68"/>
      <c r="F206" s="70"/>
    </row>
    <row r="207" spans="1:6" s="57" customFormat="1" ht="12.75">
      <c r="A207" s="68"/>
      <c r="F207" s="70"/>
    </row>
    <row r="208" spans="1:6" s="57" customFormat="1" ht="12.75">
      <c r="A208" s="68"/>
      <c r="F208" s="70"/>
    </row>
    <row r="209" spans="1:6" s="57" customFormat="1" ht="12.75">
      <c r="A209" s="68"/>
      <c r="F209" s="70"/>
    </row>
    <row r="210" spans="1:6" s="57" customFormat="1" ht="12.75">
      <c r="A210" s="68"/>
      <c r="F210" s="70"/>
    </row>
    <row r="211" spans="1:6" s="57" customFormat="1" ht="12.75">
      <c r="A211" s="68"/>
      <c r="F211" s="70"/>
    </row>
    <row r="212" spans="1:6" s="57" customFormat="1" ht="12.75">
      <c r="A212" s="68"/>
      <c r="F212" s="70"/>
    </row>
    <row r="213" spans="1:6" s="57" customFormat="1" ht="12.75">
      <c r="A213" s="68"/>
      <c r="F213" s="70"/>
    </row>
    <row r="214" spans="1:6" s="57" customFormat="1" ht="12.75">
      <c r="A214" s="68"/>
      <c r="F214" s="70"/>
    </row>
    <row r="215" spans="1:6" s="57" customFormat="1" ht="12.75">
      <c r="A215" s="68"/>
      <c r="F215" s="70"/>
    </row>
    <row r="216" spans="1:6" s="57" customFormat="1" ht="12.75">
      <c r="A216" s="68"/>
      <c r="F216" s="70"/>
    </row>
    <row r="217" spans="1:6" s="57" customFormat="1" ht="12.75">
      <c r="A217" s="68"/>
      <c r="F217" s="70"/>
    </row>
    <row r="218" spans="1:6" s="57" customFormat="1" ht="12.75">
      <c r="A218" s="68"/>
      <c r="F218" s="70"/>
    </row>
    <row r="219" spans="1:6" s="57" customFormat="1" ht="12.75">
      <c r="A219" s="68"/>
      <c r="F219" s="70"/>
    </row>
    <row r="220" spans="1:6" s="57" customFormat="1" ht="12.75">
      <c r="A220" s="68"/>
      <c r="F220" s="70"/>
    </row>
    <row r="221" spans="1:6" s="57" customFormat="1" ht="12.75">
      <c r="A221" s="68"/>
      <c r="F221" s="70"/>
    </row>
    <row r="222" spans="1:6" s="57" customFormat="1" ht="12.75">
      <c r="A222" s="68"/>
      <c r="F222" s="70"/>
    </row>
    <row r="223" spans="1:6" s="57" customFormat="1" ht="12.75">
      <c r="A223" s="68"/>
      <c r="F223" s="70"/>
    </row>
    <row r="224" spans="1:6" s="57" customFormat="1" ht="12.75">
      <c r="A224" s="68"/>
      <c r="F224" s="70"/>
    </row>
    <row r="225" spans="1:6" s="57" customFormat="1" ht="12.75">
      <c r="A225" s="68"/>
      <c r="F225" s="70"/>
    </row>
    <row r="226" spans="1:6" s="57" customFormat="1" ht="12.75">
      <c r="A226" s="68"/>
      <c r="F226" s="70"/>
    </row>
    <row r="227" spans="1:6" s="57" customFormat="1" ht="12.75">
      <c r="A227" s="68"/>
      <c r="F227" s="70"/>
    </row>
    <row r="228" spans="1:6" s="57" customFormat="1" ht="12.75">
      <c r="A228" s="68"/>
      <c r="F228" s="70"/>
    </row>
    <row r="229" spans="1:6" s="57" customFormat="1" ht="12.75">
      <c r="A229" s="68"/>
      <c r="F229" s="70"/>
    </row>
    <row r="230" spans="1:6" s="57" customFormat="1" ht="12.75">
      <c r="A230" s="68"/>
      <c r="F230" s="70"/>
    </row>
    <row r="231" spans="1:6" s="57" customFormat="1" ht="12.75">
      <c r="A231" s="68"/>
      <c r="F231" s="70"/>
    </row>
    <row r="232" spans="1:6" s="57" customFormat="1" ht="12.75">
      <c r="A232" s="68"/>
      <c r="F232" s="70"/>
    </row>
    <row r="233" spans="1:6" s="57" customFormat="1" ht="12.75">
      <c r="A233" s="68"/>
      <c r="F233" s="70"/>
    </row>
    <row r="234" spans="1:6" s="57" customFormat="1" ht="12.75">
      <c r="A234" s="68"/>
      <c r="F234" s="70"/>
    </row>
    <row r="235" spans="1:6" s="57" customFormat="1" ht="12.75">
      <c r="A235" s="68"/>
      <c r="F235" s="70"/>
    </row>
    <row r="236" spans="1:6" s="57" customFormat="1" ht="12.75">
      <c r="A236" s="68"/>
      <c r="F236" s="70"/>
    </row>
    <row r="237" spans="1:6" s="57" customFormat="1" ht="12.75">
      <c r="A237" s="68"/>
      <c r="F237" s="70"/>
    </row>
    <row r="238" spans="1:6" s="57" customFormat="1" ht="12.75">
      <c r="A238" s="68"/>
      <c r="F238" s="70"/>
    </row>
    <row r="239" spans="1:6" s="57" customFormat="1" ht="12.75">
      <c r="A239" s="68"/>
      <c r="F239" s="70"/>
    </row>
    <row r="240" spans="1:6" s="57" customFormat="1" ht="12.75">
      <c r="A240" s="68"/>
      <c r="F240" s="70"/>
    </row>
    <row r="241" spans="1:6" s="57" customFormat="1" ht="12.75">
      <c r="A241" s="68"/>
      <c r="F241" s="70"/>
    </row>
    <row r="242" spans="1:6" s="57" customFormat="1" ht="12.75">
      <c r="A242" s="68"/>
      <c r="F242" s="70"/>
    </row>
    <row r="243" spans="1:6" s="57" customFormat="1" ht="12.75">
      <c r="A243" s="68"/>
      <c r="F243" s="70"/>
    </row>
    <row r="244" spans="1:6" s="57" customFormat="1" ht="12.75">
      <c r="A244" s="68"/>
      <c r="F244" s="70"/>
    </row>
    <row r="245" spans="1:6" s="57" customFormat="1" ht="12.75">
      <c r="A245" s="68"/>
      <c r="F245" s="70"/>
    </row>
    <row r="246" spans="1:6" s="57" customFormat="1" ht="12.75">
      <c r="A246" s="68"/>
      <c r="F246" s="70"/>
    </row>
    <row r="247" spans="1:6" s="57" customFormat="1" ht="12.75">
      <c r="A247" s="68"/>
      <c r="F247" s="70"/>
    </row>
    <row r="248" spans="1:6" s="57" customFormat="1" ht="12.75">
      <c r="A248" s="68"/>
      <c r="F248" s="70"/>
    </row>
    <row r="249" spans="1:6" s="57" customFormat="1" ht="12.75">
      <c r="A249" s="68"/>
      <c r="F249" s="70"/>
    </row>
    <row r="250" spans="1:6" s="57" customFormat="1" ht="12.75">
      <c r="A250" s="68"/>
      <c r="F250" s="70"/>
    </row>
    <row r="251" spans="1:6" s="57" customFormat="1" ht="12.75">
      <c r="A251" s="68"/>
      <c r="F251" s="70"/>
    </row>
    <row r="252" spans="1:6" s="57" customFormat="1" ht="12.75">
      <c r="A252" s="68"/>
      <c r="F252" s="70"/>
    </row>
    <row r="253" spans="1:6" s="57" customFormat="1" ht="12.75">
      <c r="A253" s="68"/>
      <c r="F253" s="70"/>
    </row>
    <row r="254" spans="1:6" s="57" customFormat="1" ht="12.75">
      <c r="A254" s="68"/>
      <c r="F254" s="70"/>
    </row>
    <row r="255" spans="1:6" s="57" customFormat="1" ht="12.75">
      <c r="A255" s="68"/>
      <c r="F255" s="70"/>
    </row>
    <row r="256" spans="1:6" s="57" customFormat="1" ht="12.75">
      <c r="A256" s="68"/>
      <c r="F256" s="70"/>
    </row>
    <row r="257" spans="1:6" s="57" customFormat="1" ht="12.75">
      <c r="A257" s="68"/>
      <c r="F257" s="70"/>
    </row>
    <row r="258" spans="1:6" s="57" customFormat="1" ht="12.75">
      <c r="A258" s="68"/>
      <c r="F258" s="70"/>
    </row>
    <row r="259" spans="1:6" s="57" customFormat="1" ht="12.75">
      <c r="A259" s="68"/>
      <c r="F259" s="70"/>
    </row>
    <row r="260" spans="1:6" s="57" customFormat="1" ht="12.75">
      <c r="A260" s="68"/>
      <c r="F260" s="70"/>
    </row>
    <row r="261" spans="1:6" s="57" customFormat="1" ht="12.75">
      <c r="A261" s="68"/>
      <c r="F261" s="70"/>
    </row>
    <row r="262" spans="1:6" s="57" customFormat="1" ht="12.75">
      <c r="A262" s="68"/>
      <c r="F262" s="70"/>
    </row>
    <row r="263" spans="1:6" s="57" customFormat="1" ht="12.75">
      <c r="A263" s="68"/>
      <c r="F263" s="70"/>
    </row>
    <row r="264" spans="1:6" s="57" customFormat="1" ht="12.75">
      <c r="A264" s="68"/>
      <c r="F264" s="70"/>
    </row>
    <row r="265" spans="1:6" s="57" customFormat="1" ht="12.75">
      <c r="A265" s="68"/>
      <c r="F265" s="70"/>
    </row>
    <row r="266" spans="1:6" s="57" customFormat="1" ht="12.75">
      <c r="A266" s="68"/>
      <c r="F266" s="70"/>
    </row>
    <row r="267" spans="1:6" s="57" customFormat="1" ht="12.75">
      <c r="A267" s="68"/>
      <c r="F267" s="70"/>
    </row>
    <row r="268" spans="1:6" s="57" customFormat="1" ht="12.75">
      <c r="A268" s="68"/>
      <c r="F268" s="70"/>
    </row>
    <row r="269" spans="1:6" s="57" customFormat="1" ht="12.75">
      <c r="A269" s="68"/>
      <c r="F269" s="70"/>
    </row>
    <row r="270" spans="1:6" s="57" customFormat="1" ht="12.75">
      <c r="A270" s="68"/>
      <c r="F270" s="70"/>
    </row>
    <row r="271" spans="1:6" s="57" customFormat="1" ht="12.75">
      <c r="A271" s="68"/>
      <c r="F271" s="70"/>
    </row>
    <row r="272" spans="1:6" s="57" customFormat="1" ht="12.75">
      <c r="A272" s="68"/>
      <c r="F272" s="70"/>
    </row>
    <row r="273" spans="1:6" s="57" customFormat="1" ht="12.75">
      <c r="A273" s="68"/>
      <c r="F273" s="70"/>
    </row>
    <row r="274" spans="1:6" s="57" customFormat="1" ht="12.75">
      <c r="A274" s="68"/>
      <c r="F274" s="70"/>
    </row>
    <row r="275" spans="1:6" s="57" customFormat="1" ht="12.75">
      <c r="A275" s="68"/>
      <c r="F275" s="70"/>
    </row>
    <row r="276" spans="1:6" s="57" customFormat="1" ht="12.75">
      <c r="A276" s="68"/>
      <c r="F276" s="70"/>
    </row>
    <row r="277" spans="1:6" s="57" customFormat="1" ht="12.75">
      <c r="A277" s="68"/>
      <c r="F277" s="70"/>
    </row>
    <row r="278" spans="1:6" s="57" customFormat="1" ht="12.75">
      <c r="A278" s="68"/>
      <c r="F278" s="70"/>
    </row>
    <row r="279" spans="1:6" s="57" customFormat="1" ht="12.75">
      <c r="A279" s="68"/>
      <c r="F279" s="70"/>
    </row>
    <row r="280" spans="1:6" s="57" customFormat="1" ht="12.75">
      <c r="A280" s="68"/>
      <c r="F280" s="70"/>
    </row>
    <row r="281" spans="1:6" s="57" customFormat="1" ht="12.75">
      <c r="A281" s="68"/>
      <c r="F281" s="70"/>
    </row>
    <row r="282" spans="1:6" s="57" customFormat="1" ht="12.75">
      <c r="A282" s="68"/>
      <c r="F282" s="70"/>
    </row>
    <row r="283" spans="1:6" s="57" customFormat="1" ht="12.75">
      <c r="A283" s="68"/>
      <c r="F283" s="70"/>
    </row>
    <row r="284" spans="1:6" s="57" customFormat="1" ht="12.75">
      <c r="A284" s="68"/>
      <c r="F284" s="70"/>
    </row>
    <row r="285" spans="1:6" s="57" customFormat="1" ht="12.75">
      <c r="A285" s="68"/>
      <c r="F285" s="70"/>
    </row>
    <row r="286" spans="1:6" s="57" customFormat="1" ht="12.75">
      <c r="A286" s="68"/>
      <c r="F286" s="70"/>
    </row>
    <row r="287" spans="1:6" s="57" customFormat="1" ht="12.75">
      <c r="A287" s="68"/>
      <c r="F287" s="70"/>
    </row>
    <row r="288" spans="1:6" s="57" customFormat="1" ht="12.75">
      <c r="A288" s="68"/>
      <c r="F288" s="70"/>
    </row>
    <row r="289" spans="1:6" s="57" customFormat="1" ht="12.75">
      <c r="A289" s="68"/>
      <c r="F289" s="70"/>
    </row>
    <row r="290" spans="1:6" s="57" customFormat="1" ht="12.75">
      <c r="A290" s="68"/>
      <c r="F290" s="70"/>
    </row>
    <row r="291" spans="1:6" s="57" customFormat="1" ht="12.75">
      <c r="A291" s="68"/>
      <c r="F291" s="70"/>
    </row>
    <row r="292" spans="1:6" s="57" customFormat="1" ht="12.75">
      <c r="A292" s="68"/>
      <c r="F292" s="70"/>
    </row>
    <row r="293" spans="1:6" s="57" customFormat="1" ht="12.75">
      <c r="A293" s="68"/>
      <c r="F293" s="70"/>
    </row>
    <row r="294" spans="1:6" s="57" customFormat="1" ht="12.75">
      <c r="A294" s="68"/>
      <c r="F294" s="70"/>
    </row>
    <row r="295" spans="1:6" s="57" customFormat="1" ht="12.75">
      <c r="A295" s="68"/>
      <c r="F295" s="70"/>
    </row>
    <row r="296" spans="1:6" s="57" customFormat="1" ht="12.75">
      <c r="A296" s="68"/>
      <c r="F296" s="70"/>
    </row>
    <row r="297" spans="1:6" s="57" customFormat="1" ht="12.75">
      <c r="A297" s="68"/>
      <c r="F297" s="70"/>
    </row>
    <row r="298" spans="1:6" s="57" customFormat="1" ht="12.75">
      <c r="A298" s="68"/>
      <c r="F298" s="70"/>
    </row>
    <row r="299" spans="1:6" s="57" customFormat="1" ht="12.75">
      <c r="A299" s="68"/>
      <c r="F299" s="70"/>
    </row>
    <row r="300" spans="1:6" s="57" customFormat="1" ht="12.75">
      <c r="A300" s="68"/>
      <c r="F300" s="70"/>
    </row>
    <row r="301" spans="1:6" s="57" customFormat="1" ht="12.75">
      <c r="A301" s="68"/>
      <c r="F301" s="70"/>
    </row>
    <row r="302" spans="1:6" s="57" customFormat="1" ht="12.75">
      <c r="A302" s="68"/>
      <c r="F302" s="70"/>
    </row>
    <row r="303" spans="1:6" s="57" customFormat="1" ht="12.75">
      <c r="A303" s="68"/>
      <c r="F303" s="70"/>
    </row>
    <row r="304" spans="1:6" s="57" customFormat="1" ht="12.75">
      <c r="A304" s="68"/>
      <c r="F304" s="70"/>
    </row>
    <row r="305" spans="1:6" s="57" customFormat="1" ht="12.75">
      <c r="A305" s="68"/>
      <c r="F305" s="70"/>
    </row>
    <row r="306" spans="1:6" s="57" customFormat="1" ht="12.75">
      <c r="A306" s="68"/>
      <c r="F306" s="70"/>
    </row>
    <row r="307" spans="1:6" s="57" customFormat="1" ht="12.75">
      <c r="A307" s="68"/>
      <c r="F307" s="70"/>
    </row>
    <row r="308" spans="1:6" s="57" customFormat="1" ht="12.75">
      <c r="A308" s="68"/>
      <c r="F308" s="70"/>
    </row>
    <row r="309" spans="1:6" s="57" customFormat="1" ht="12.75">
      <c r="A309" s="68"/>
      <c r="F309" s="70"/>
    </row>
    <row r="310" spans="1:6" s="57" customFormat="1" ht="12.75">
      <c r="A310" s="68"/>
      <c r="F310" s="70"/>
    </row>
    <row r="311" spans="1:6" s="57" customFormat="1" ht="12.75">
      <c r="A311" s="68"/>
      <c r="F311" s="70"/>
    </row>
    <row r="312" spans="1:6" s="57" customFormat="1" ht="12.75">
      <c r="A312" s="68"/>
      <c r="F312" s="70"/>
    </row>
    <row r="313" spans="1:6" s="57" customFormat="1" ht="12.75">
      <c r="A313" s="68"/>
      <c r="F313" s="70"/>
    </row>
    <row r="314" spans="1:6" s="57" customFormat="1" ht="12.75">
      <c r="A314" s="68"/>
      <c r="F314" s="70"/>
    </row>
    <row r="315" spans="1:6" s="57" customFormat="1" ht="12.75">
      <c r="A315" s="68"/>
      <c r="F315" s="70"/>
    </row>
    <row r="316" spans="1:6" s="57" customFormat="1" ht="12.75">
      <c r="A316" s="68"/>
      <c r="F316" s="70"/>
    </row>
    <row r="317" spans="1:6" s="57" customFormat="1" ht="12.75">
      <c r="A317" s="68"/>
      <c r="F317" s="70"/>
    </row>
    <row r="318" spans="1:6" s="57" customFormat="1" ht="12.75">
      <c r="A318" s="68"/>
      <c r="F318" s="70"/>
    </row>
    <row r="319" spans="1:6" s="57" customFormat="1" ht="12.75">
      <c r="A319" s="68"/>
      <c r="F319" s="70"/>
    </row>
    <row r="320" spans="1:6" s="57" customFormat="1" ht="12.75">
      <c r="A320" s="68"/>
      <c r="F320" s="70"/>
    </row>
    <row r="321" spans="1:6" s="57" customFormat="1" ht="12.75">
      <c r="A321" s="68"/>
      <c r="F321" s="70"/>
    </row>
    <row r="322" spans="1:6" s="57" customFormat="1" ht="12.75">
      <c r="A322" s="68"/>
      <c r="F322" s="70"/>
    </row>
    <row r="323" spans="1:6" s="57" customFormat="1" ht="12.75">
      <c r="A323" s="68"/>
      <c r="F323" s="70"/>
    </row>
    <row r="324" spans="1:6" s="57" customFormat="1" ht="12.75">
      <c r="A324" s="68"/>
      <c r="F324" s="70"/>
    </row>
    <row r="325" spans="1:6" s="57" customFormat="1" ht="12.75">
      <c r="A325" s="68"/>
      <c r="F325" s="70"/>
    </row>
    <row r="326" spans="1:6" s="57" customFormat="1" ht="12.75">
      <c r="A326" s="68"/>
      <c r="F326" s="70"/>
    </row>
    <row r="327" spans="1:6" s="57" customFormat="1" ht="12.75">
      <c r="A327" s="68"/>
      <c r="F327" s="70"/>
    </row>
    <row r="328" spans="1:6" s="57" customFormat="1" ht="12.75">
      <c r="A328" s="68"/>
      <c r="F328" s="70"/>
    </row>
    <row r="329" spans="1:6" s="57" customFormat="1" ht="12.75">
      <c r="A329" s="68"/>
      <c r="F329" s="70"/>
    </row>
    <row r="330" spans="1:6" s="57" customFormat="1" ht="12.75">
      <c r="A330" s="68"/>
      <c r="F330" s="70"/>
    </row>
    <row r="331" spans="1:6" s="57" customFormat="1" ht="12.75">
      <c r="A331" s="68"/>
      <c r="F331" s="70"/>
    </row>
    <row r="332" spans="1:6" s="57" customFormat="1" ht="12.75">
      <c r="A332" s="68"/>
      <c r="F332" s="70"/>
    </row>
    <row r="333" spans="1:6" s="57" customFormat="1" ht="12.75">
      <c r="A333" s="68"/>
      <c r="F333" s="70"/>
    </row>
    <row r="334" spans="1:6" s="57" customFormat="1" ht="12.75">
      <c r="A334" s="68"/>
      <c r="F334" s="70"/>
    </row>
    <row r="335" spans="1:6" s="57" customFormat="1" ht="12.75">
      <c r="A335" s="68"/>
      <c r="F335" s="70"/>
    </row>
    <row r="336" spans="1:6" s="57" customFormat="1" ht="12.75">
      <c r="A336" s="68"/>
      <c r="F336" s="70"/>
    </row>
    <row r="337" spans="1:6" s="57" customFormat="1" ht="12.75">
      <c r="A337" s="68"/>
      <c r="F337" s="70"/>
    </row>
    <row r="338" spans="1:6" s="57" customFormat="1" ht="12.75">
      <c r="A338" s="68"/>
      <c r="F338" s="70"/>
    </row>
    <row r="339" spans="1:6" s="57" customFormat="1" ht="12.75">
      <c r="A339" s="68"/>
      <c r="F339" s="70"/>
    </row>
    <row r="340" spans="1:6" s="57" customFormat="1" ht="12.75">
      <c r="A340" s="68"/>
      <c r="F340" s="70"/>
    </row>
    <row r="341" spans="1:6" s="57" customFormat="1" ht="12.75">
      <c r="A341" s="68"/>
      <c r="F341" s="70"/>
    </row>
    <row r="342" spans="1:6" s="57" customFormat="1" ht="12.75">
      <c r="A342" s="68"/>
      <c r="F342" s="70"/>
    </row>
    <row r="343" spans="1:6" s="57" customFormat="1" ht="12.75">
      <c r="A343" s="68"/>
      <c r="F343" s="70"/>
    </row>
    <row r="344" spans="1:6" s="57" customFormat="1" ht="12.75">
      <c r="A344" s="68"/>
      <c r="F344" s="70"/>
    </row>
    <row r="345" spans="1:6" s="57" customFormat="1" ht="12.75">
      <c r="A345" s="68"/>
      <c r="F345" s="70"/>
    </row>
    <row r="346" spans="1:6" s="57" customFormat="1" ht="12.75">
      <c r="A346" s="68"/>
      <c r="F346" s="70"/>
    </row>
    <row r="347" spans="1:6" s="57" customFormat="1" ht="12.75">
      <c r="A347" s="68"/>
      <c r="F347" s="70"/>
    </row>
    <row r="348" spans="1:6" s="57" customFormat="1" ht="12.75">
      <c r="A348" s="68"/>
      <c r="F348" s="70"/>
    </row>
    <row r="349" spans="1:6" s="57" customFormat="1" ht="12.75">
      <c r="A349" s="68"/>
      <c r="F349" s="70"/>
    </row>
    <row r="350" spans="1:6" s="57" customFormat="1" ht="12.75">
      <c r="A350" s="68"/>
      <c r="F350" s="70"/>
    </row>
    <row r="351" spans="1:6" s="57" customFormat="1" ht="12.75">
      <c r="A351" s="68"/>
      <c r="F351" s="70"/>
    </row>
    <row r="352" spans="1:6" s="57" customFormat="1" ht="12.75">
      <c r="A352" s="68"/>
      <c r="F352" s="70"/>
    </row>
    <row r="353" spans="1:6" s="57" customFormat="1" ht="12.75">
      <c r="A353" s="68"/>
      <c r="F353" s="70"/>
    </row>
    <row r="354" spans="1:6" s="57" customFormat="1" ht="12.75">
      <c r="A354" s="68"/>
      <c r="F354" s="70"/>
    </row>
    <row r="355" spans="1:6" s="57" customFormat="1" ht="12.75">
      <c r="A355" s="68"/>
      <c r="F355" s="70"/>
    </row>
    <row r="356" spans="1:6" s="57" customFormat="1" ht="12.75">
      <c r="A356" s="68"/>
      <c r="F356" s="70"/>
    </row>
    <row r="357" spans="1:6" s="57" customFormat="1" ht="12.75">
      <c r="A357" s="68"/>
      <c r="F357" s="70"/>
    </row>
    <row r="358" spans="1:6" s="57" customFormat="1" ht="12.75">
      <c r="A358" s="68"/>
      <c r="F358" s="70"/>
    </row>
    <row r="359" spans="1:6" s="57" customFormat="1" ht="12.75">
      <c r="A359" s="68"/>
      <c r="F359" s="70"/>
    </row>
    <row r="360" spans="1:6" s="57" customFormat="1" ht="12.75">
      <c r="A360" s="68"/>
      <c r="F360" s="70"/>
    </row>
    <row r="361" spans="1:6" s="57" customFormat="1" ht="12.75">
      <c r="A361" s="68"/>
      <c r="F361" s="70"/>
    </row>
    <row r="362" spans="1:6" s="57" customFormat="1" ht="12.75">
      <c r="A362" s="68"/>
      <c r="F362" s="70"/>
    </row>
    <row r="363" spans="1:6" s="57" customFormat="1" ht="12.75">
      <c r="A363" s="68"/>
      <c r="F363" s="70"/>
    </row>
    <row r="364" spans="1:6" s="57" customFormat="1" ht="12.75">
      <c r="A364" s="68"/>
      <c r="F364" s="70"/>
    </row>
    <row r="365" spans="1:6" s="57" customFormat="1" ht="12.75">
      <c r="A365" s="68"/>
      <c r="F365" s="70"/>
    </row>
    <row r="366" spans="1:6" s="57" customFormat="1" ht="12.75">
      <c r="A366" s="68"/>
      <c r="F366" s="70"/>
    </row>
    <row r="367" spans="1:6" s="57" customFormat="1" ht="12.75">
      <c r="A367" s="68"/>
      <c r="F367" s="70"/>
    </row>
    <row r="368" spans="1:6" s="57" customFormat="1" ht="12.75">
      <c r="A368" s="68"/>
      <c r="F368" s="70"/>
    </row>
    <row r="369" spans="1:6" s="57" customFormat="1" ht="12.75">
      <c r="A369" s="68"/>
      <c r="F369" s="70"/>
    </row>
    <row r="370" spans="1:6" s="57" customFormat="1" ht="12.75">
      <c r="A370" s="68"/>
      <c r="F370" s="70"/>
    </row>
    <row r="371" spans="1:6" s="57" customFormat="1" ht="12.75">
      <c r="A371" s="68"/>
      <c r="F371" s="70"/>
    </row>
    <row r="372" spans="1:6" s="57" customFormat="1" ht="12.75">
      <c r="A372" s="68"/>
      <c r="F372" s="70"/>
    </row>
    <row r="373" spans="1:6" s="57" customFormat="1" ht="12.75">
      <c r="A373" s="68"/>
      <c r="F373" s="70"/>
    </row>
    <row r="374" spans="1:6" s="57" customFormat="1" ht="12.75">
      <c r="A374" s="68"/>
      <c r="F374" s="70"/>
    </row>
    <row r="375" spans="1:6" s="57" customFormat="1" ht="12.75">
      <c r="A375" s="68"/>
      <c r="F375" s="70"/>
    </row>
    <row r="376" spans="1:6" s="57" customFormat="1" ht="12.75">
      <c r="A376" s="68"/>
      <c r="F376" s="70"/>
    </row>
    <row r="377" spans="1:6" s="57" customFormat="1" ht="12.75">
      <c r="A377" s="68"/>
      <c r="F377" s="70"/>
    </row>
    <row r="378" spans="1:6" s="57" customFormat="1" ht="12.75">
      <c r="A378" s="68"/>
      <c r="F378" s="70"/>
    </row>
    <row r="379" spans="1:6" s="57" customFormat="1" ht="12.75">
      <c r="A379" s="68"/>
      <c r="F379" s="70"/>
    </row>
    <row r="380" spans="1:6" s="57" customFormat="1" ht="12.75">
      <c r="A380" s="68"/>
      <c r="F380" s="70"/>
    </row>
    <row r="381" spans="1:6" s="57" customFormat="1" ht="12.75">
      <c r="A381" s="68"/>
      <c r="F381" s="70"/>
    </row>
    <row r="382" spans="1:6" s="57" customFormat="1" ht="12.75">
      <c r="A382" s="68"/>
      <c r="F382" s="70"/>
    </row>
    <row r="383" spans="1:6" s="57" customFormat="1" ht="12.75">
      <c r="A383" s="68"/>
      <c r="F383" s="70"/>
    </row>
    <row r="384" spans="1:6" s="57" customFormat="1" ht="12.75">
      <c r="A384" s="68"/>
      <c r="F384" s="70"/>
    </row>
    <row r="385" spans="1:6" s="57" customFormat="1" ht="12.75">
      <c r="A385" s="68"/>
      <c r="F385" s="70"/>
    </row>
    <row r="386" spans="1:6" s="57" customFormat="1" ht="12.75">
      <c r="A386" s="68"/>
      <c r="F386" s="70"/>
    </row>
    <row r="387" spans="1:6" s="57" customFormat="1" ht="12.75">
      <c r="A387" s="68"/>
      <c r="F387" s="70"/>
    </row>
    <row r="388" spans="1:6" s="57" customFormat="1" ht="12.75">
      <c r="A388" s="68"/>
      <c r="F388" s="70"/>
    </row>
    <row r="389" spans="1:6" s="57" customFormat="1" ht="12.75">
      <c r="A389" s="68"/>
      <c r="F389" s="70"/>
    </row>
    <row r="390" spans="1:6" s="57" customFormat="1" ht="12.75">
      <c r="A390" s="68"/>
      <c r="F390" s="70"/>
    </row>
    <row r="391" spans="1:6" s="57" customFormat="1" ht="12.75">
      <c r="A391" s="68"/>
      <c r="F391" s="70"/>
    </row>
    <row r="392" spans="1:6" s="57" customFormat="1" ht="12.75">
      <c r="A392" s="68"/>
      <c r="F392" s="70"/>
    </row>
    <row r="393" spans="1:6" s="57" customFormat="1" ht="12.75">
      <c r="A393" s="68"/>
      <c r="F393" s="70"/>
    </row>
    <row r="394" spans="1:6" s="57" customFormat="1" ht="12.75">
      <c r="A394" s="68"/>
      <c r="F394" s="70"/>
    </row>
    <row r="395" spans="1:6" s="57" customFormat="1" ht="12.75">
      <c r="A395" s="68"/>
      <c r="F395" s="70"/>
    </row>
    <row r="396" spans="1:6" s="57" customFormat="1" ht="12.75">
      <c r="A396" s="68"/>
      <c r="F396" s="70"/>
    </row>
    <row r="397" spans="1:6" s="57" customFormat="1" ht="12.75">
      <c r="A397" s="68"/>
      <c r="F397" s="70"/>
    </row>
    <row r="398" spans="1:6" s="57" customFormat="1" ht="12.75">
      <c r="A398" s="68"/>
      <c r="F398" s="70"/>
    </row>
    <row r="399" spans="1:6" s="57" customFormat="1" ht="12.75">
      <c r="A399" s="68"/>
      <c r="F399" s="70"/>
    </row>
    <row r="400" spans="1:6" s="57" customFormat="1" ht="12.75">
      <c r="A400" s="68"/>
      <c r="F400" s="70"/>
    </row>
    <row r="401" spans="1:6" s="57" customFormat="1" ht="12.75">
      <c r="A401" s="68"/>
      <c r="F401" s="70"/>
    </row>
    <row r="402" spans="1:6" s="57" customFormat="1" ht="12.75">
      <c r="A402" s="68"/>
      <c r="F402" s="70"/>
    </row>
    <row r="403" spans="1:6" s="57" customFormat="1" ht="12.75">
      <c r="A403" s="68"/>
      <c r="F403" s="70"/>
    </row>
    <row r="404" spans="1:6" s="57" customFormat="1" ht="12.75">
      <c r="A404" s="68"/>
      <c r="F404" s="70"/>
    </row>
    <row r="405" spans="1:6" s="57" customFormat="1" ht="12.75">
      <c r="A405" s="68"/>
      <c r="F405" s="70"/>
    </row>
    <row r="406" spans="1:6" s="57" customFormat="1" ht="12.75">
      <c r="A406" s="68"/>
      <c r="F406" s="70"/>
    </row>
    <row r="407" spans="1:6" s="57" customFormat="1" ht="12.75">
      <c r="A407" s="68"/>
      <c r="F407" s="70"/>
    </row>
    <row r="408" spans="1:6" s="57" customFormat="1" ht="12.75">
      <c r="A408" s="68"/>
      <c r="F408" s="70"/>
    </row>
    <row r="409" spans="1:6" s="57" customFormat="1" ht="12.75">
      <c r="A409" s="68"/>
      <c r="F409" s="70"/>
    </row>
    <row r="410" spans="1:6" s="57" customFormat="1" ht="12.75">
      <c r="A410" s="68"/>
      <c r="F410" s="70"/>
    </row>
    <row r="411" spans="1:6" s="57" customFormat="1" ht="12.75">
      <c r="A411" s="68"/>
      <c r="F411" s="70"/>
    </row>
    <row r="412" spans="1:6" s="57" customFormat="1" ht="12.75">
      <c r="A412" s="68"/>
      <c r="F412" s="70"/>
    </row>
    <row r="413" spans="1:6" s="57" customFormat="1" ht="12.75">
      <c r="A413" s="68"/>
      <c r="F413" s="70"/>
    </row>
    <row r="414" spans="1:6" s="57" customFormat="1" ht="12.75">
      <c r="A414" s="68"/>
      <c r="F414" s="70"/>
    </row>
    <row r="415" spans="1:6" s="57" customFormat="1" ht="12.75">
      <c r="A415" s="68"/>
      <c r="F415" s="70"/>
    </row>
    <row r="416" spans="1:6" s="57" customFormat="1" ht="12.75">
      <c r="A416" s="68"/>
      <c r="F416" s="70"/>
    </row>
    <row r="417" spans="1:6" s="57" customFormat="1" ht="12.75">
      <c r="A417" s="68"/>
      <c r="F417" s="70"/>
    </row>
    <row r="418" spans="1:6" s="57" customFormat="1" ht="12.75">
      <c r="A418" s="68"/>
      <c r="F418" s="70"/>
    </row>
    <row r="419" spans="1:6" s="57" customFormat="1" ht="12.75">
      <c r="A419" s="68"/>
      <c r="F419" s="70"/>
    </row>
    <row r="420" spans="1:6" s="57" customFormat="1" ht="12.75">
      <c r="A420" s="68"/>
      <c r="F420" s="70"/>
    </row>
    <row r="421" spans="1:6" s="57" customFormat="1" ht="12.75">
      <c r="A421" s="68"/>
      <c r="F421" s="70"/>
    </row>
    <row r="422" spans="1:6" s="57" customFormat="1" ht="12.75">
      <c r="A422" s="68"/>
      <c r="F422" s="70"/>
    </row>
    <row r="423" spans="1:6" s="57" customFormat="1" ht="12.75">
      <c r="A423" s="68"/>
      <c r="F423" s="70"/>
    </row>
    <row r="424" spans="1:6" s="57" customFormat="1" ht="12.75">
      <c r="A424" s="68"/>
      <c r="F424" s="70"/>
    </row>
    <row r="425" spans="1:6" s="57" customFormat="1" ht="12.75">
      <c r="A425" s="68"/>
      <c r="F425" s="70"/>
    </row>
    <row r="426" spans="1:6" s="57" customFormat="1" ht="12.75">
      <c r="A426" s="68"/>
      <c r="F426" s="70"/>
    </row>
    <row r="427" spans="1:6" s="57" customFormat="1" ht="12.75">
      <c r="A427" s="68"/>
      <c r="F427" s="70"/>
    </row>
    <row r="428" spans="1:6" s="57" customFormat="1" ht="12.75">
      <c r="A428" s="68"/>
      <c r="F428" s="70"/>
    </row>
    <row r="429" spans="1:6" s="57" customFormat="1" ht="12.75">
      <c r="A429" s="68"/>
      <c r="F429" s="70"/>
    </row>
    <row r="430" spans="1:6" s="57" customFormat="1" ht="12.75">
      <c r="A430" s="68"/>
      <c r="F430" s="70"/>
    </row>
    <row r="431" spans="1:6" s="57" customFormat="1" ht="12.75">
      <c r="A431" s="68"/>
      <c r="F431" s="70"/>
    </row>
    <row r="432" spans="1:6" s="57" customFormat="1" ht="12.75">
      <c r="A432" s="68"/>
      <c r="F432" s="70"/>
    </row>
    <row r="433" spans="1:6" s="57" customFormat="1" ht="12.75">
      <c r="A433" s="68"/>
      <c r="F433" s="70"/>
    </row>
    <row r="434" spans="1:6" s="57" customFormat="1" ht="12.75">
      <c r="A434" s="68"/>
      <c r="F434" s="70"/>
    </row>
    <row r="435" spans="1:6" s="57" customFormat="1" ht="12.75">
      <c r="A435" s="68"/>
      <c r="F435" s="70"/>
    </row>
    <row r="436" spans="1:6" s="57" customFormat="1" ht="12.75">
      <c r="A436" s="68"/>
      <c r="F436" s="70"/>
    </row>
    <row r="437" spans="1:6" s="57" customFormat="1" ht="12.75">
      <c r="A437" s="68"/>
      <c r="F437" s="70"/>
    </row>
    <row r="438" spans="1:6" s="57" customFormat="1" ht="12.75">
      <c r="A438" s="68"/>
      <c r="F438" s="70"/>
    </row>
    <row r="439" spans="1:6" s="57" customFormat="1" ht="12.75">
      <c r="A439" s="68"/>
      <c r="F439" s="70"/>
    </row>
    <row r="440" spans="1:6" s="57" customFormat="1" ht="12.75">
      <c r="A440" s="68"/>
      <c r="F440" s="70"/>
    </row>
    <row r="441" spans="1:6" s="57" customFormat="1" ht="12.75">
      <c r="A441" s="68"/>
      <c r="F441" s="70"/>
    </row>
    <row r="442" spans="1:6" s="57" customFormat="1" ht="12.75">
      <c r="A442" s="68"/>
      <c r="F442" s="70"/>
    </row>
    <row r="443" spans="1:6" s="57" customFormat="1" ht="12.75">
      <c r="A443" s="68"/>
      <c r="F443" s="70"/>
    </row>
    <row r="444" spans="1:6" s="57" customFormat="1" ht="12.75">
      <c r="A444" s="68"/>
      <c r="F444" s="70"/>
    </row>
    <row r="445" spans="1:6" s="57" customFormat="1" ht="12.75">
      <c r="A445" s="68"/>
      <c r="F445" s="70"/>
    </row>
    <row r="446" spans="1:6" s="57" customFormat="1" ht="12.75">
      <c r="A446" s="68"/>
      <c r="F446" s="70"/>
    </row>
    <row r="447" spans="1:6" s="57" customFormat="1" ht="12.75">
      <c r="A447" s="68"/>
      <c r="F447" s="70"/>
    </row>
    <row r="448" spans="1:6" s="57" customFormat="1" ht="12.75">
      <c r="A448" s="68"/>
      <c r="F448" s="70"/>
    </row>
    <row r="449" spans="1:6" s="57" customFormat="1" ht="12.75">
      <c r="A449" s="68"/>
      <c r="F449" s="70"/>
    </row>
    <row r="450" spans="1:6" s="57" customFormat="1" ht="12.75">
      <c r="A450" s="68"/>
      <c r="F450" s="70"/>
    </row>
    <row r="451" spans="1:6" s="57" customFormat="1" ht="12.75">
      <c r="A451" s="68"/>
      <c r="F451" s="70"/>
    </row>
    <row r="452" spans="1:6" s="57" customFormat="1" ht="12.75">
      <c r="A452" s="68"/>
      <c r="F452" s="70"/>
    </row>
    <row r="453" spans="1:6" s="57" customFormat="1" ht="12.75">
      <c r="A453" s="68"/>
      <c r="F453" s="70"/>
    </row>
    <row r="454" spans="1:6" s="57" customFormat="1" ht="12.75">
      <c r="A454" s="68"/>
      <c r="F454" s="70"/>
    </row>
    <row r="455" spans="1:6" s="57" customFormat="1" ht="12.75">
      <c r="A455" s="68"/>
      <c r="F455" s="70"/>
    </row>
    <row r="456" spans="1:6" s="57" customFormat="1" ht="12.75">
      <c r="A456" s="68"/>
      <c r="F456" s="70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</sheetData>
  <sheetProtection/>
  <mergeCells count="12">
    <mergeCell ref="D5:E5"/>
    <mergeCell ref="A5:A6"/>
    <mergeCell ref="C5:C6"/>
    <mergeCell ref="G5:H5"/>
    <mergeCell ref="A3:L3"/>
    <mergeCell ref="A4:L4"/>
    <mergeCell ref="I5:I6"/>
    <mergeCell ref="J5:J6"/>
    <mergeCell ref="K5:K6"/>
    <mergeCell ref="L5:L6"/>
    <mergeCell ref="B5:B6"/>
    <mergeCell ref="F5:F6"/>
  </mergeCells>
  <printOptions/>
  <pageMargins left="0.75" right="0.75" top="0.55" bottom="0.6" header="0.5" footer="0.5"/>
  <pageSetup fitToHeight="1" fitToWidth="1" horizontalDpi="600" verticalDpi="600" orientation="landscape" paperSize="8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A656"/>
  <sheetViews>
    <sheetView view="pageBreakPreview" zoomScale="60" zoomScaleNormal="75" zoomScalePageLayoutView="0" workbookViewId="0" topLeftCell="A1">
      <pane xSplit="2" ySplit="6" topLeftCell="G3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64" sqref="I64"/>
    </sheetView>
  </sheetViews>
  <sheetFormatPr defaultColWidth="9.140625" defaultRowHeight="12.75"/>
  <cols>
    <col min="1" max="1" width="6.28125" style="1" customWidth="1"/>
    <col min="2" max="2" width="100.00390625" style="1" customWidth="1"/>
    <col min="3" max="3" width="18.8515625" style="1" customWidth="1"/>
    <col min="4" max="4" width="17.00390625" style="1" customWidth="1"/>
    <col min="5" max="5" width="17.140625" style="1" customWidth="1"/>
    <col min="6" max="6" width="15.421875" style="2" customWidth="1"/>
    <col min="7" max="7" width="16.57421875" style="1" customWidth="1"/>
    <col min="8" max="8" width="11.57421875" style="1" customWidth="1"/>
    <col min="9" max="9" width="16.140625" style="1" customWidth="1"/>
    <col min="10" max="10" width="17.8515625" style="1" customWidth="1"/>
    <col min="11" max="12" width="19.28125" style="1" customWidth="1"/>
    <col min="13" max="13" width="52.28125" style="1" customWidth="1"/>
    <col min="14" max="16384" width="9.140625" style="1" customWidth="1"/>
  </cols>
  <sheetData>
    <row r="2" ht="12.75">
      <c r="G2" s="4"/>
    </row>
    <row r="3" spans="1:13" ht="20.25">
      <c r="A3" s="315" t="s">
        <v>104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ht="62.25" customHeight="1" thickBot="1">
      <c r="A4" s="316" t="s">
        <v>180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</row>
    <row r="5" spans="1:13" s="8" customFormat="1" ht="33.75" customHeight="1" thickBot="1">
      <c r="A5" s="361" t="s">
        <v>16</v>
      </c>
      <c r="B5" s="320"/>
      <c r="C5" s="320" t="s">
        <v>174</v>
      </c>
      <c r="D5" s="359" t="s">
        <v>171</v>
      </c>
      <c r="E5" s="360"/>
      <c r="F5" s="322" t="s">
        <v>168</v>
      </c>
      <c r="G5" s="313" t="s">
        <v>15</v>
      </c>
      <c r="H5" s="314"/>
      <c r="I5" s="317" t="s">
        <v>103</v>
      </c>
      <c r="J5" s="318" t="s">
        <v>92</v>
      </c>
      <c r="K5" s="319" t="s">
        <v>93</v>
      </c>
      <c r="L5" s="364" t="s">
        <v>181</v>
      </c>
      <c r="M5" s="319" t="s">
        <v>94</v>
      </c>
    </row>
    <row r="6" spans="1:13" s="8" customFormat="1" ht="49.5" customHeight="1" thickBot="1">
      <c r="A6" s="362"/>
      <c r="B6" s="321"/>
      <c r="C6" s="363"/>
      <c r="D6" s="251" t="s">
        <v>103</v>
      </c>
      <c r="E6" s="251" t="s">
        <v>173</v>
      </c>
      <c r="F6" s="323"/>
      <c r="G6" s="173" t="s">
        <v>139</v>
      </c>
      <c r="H6" s="292" t="s">
        <v>140</v>
      </c>
      <c r="I6" s="317"/>
      <c r="J6" s="318"/>
      <c r="K6" s="319"/>
      <c r="L6" s="365"/>
      <c r="M6" s="319"/>
    </row>
    <row r="7" spans="1:13" s="8" customFormat="1" ht="18" customHeight="1">
      <c r="A7" s="284">
        <v>1</v>
      </c>
      <c r="B7" s="284">
        <v>2</v>
      </c>
      <c r="C7" s="284">
        <v>3</v>
      </c>
      <c r="D7" s="284">
        <v>4</v>
      </c>
      <c r="E7" s="284">
        <v>5</v>
      </c>
      <c r="F7" s="284">
        <v>6</v>
      </c>
      <c r="G7" s="284">
        <v>7</v>
      </c>
      <c r="H7" s="284">
        <v>8</v>
      </c>
      <c r="I7" s="284">
        <v>9</v>
      </c>
      <c r="J7" s="284">
        <v>10</v>
      </c>
      <c r="K7" s="284">
        <v>11</v>
      </c>
      <c r="L7" s="284">
        <v>12</v>
      </c>
      <c r="M7" s="285"/>
    </row>
    <row r="8" spans="1:13" s="8" customFormat="1" ht="18" customHeight="1">
      <c r="A8" s="19"/>
      <c r="B8" s="19"/>
      <c r="C8" s="256"/>
      <c r="D8" s="256"/>
      <c r="E8" s="256"/>
      <c r="F8" s="257"/>
      <c r="G8" s="257"/>
      <c r="H8" s="258"/>
      <c r="I8" s="258"/>
      <c r="J8" s="258"/>
      <c r="K8" s="258"/>
      <c r="L8" s="258"/>
      <c r="M8" s="181"/>
    </row>
    <row r="9" spans="1:13" s="8" customFormat="1" ht="18" customHeight="1">
      <c r="A9" s="19"/>
      <c r="B9" s="114" t="s">
        <v>80</v>
      </c>
      <c r="C9" s="114"/>
      <c r="D9" s="259"/>
      <c r="E9" s="259"/>
      <c r="F9" s="260">
        <v>61.253</v>
      </c>
      <c r="G9" s="257"/>
      <c r="H9" s="287"/>
      <c r="I9" s="286"/>
      <c r="J9" s="286"/>
      <c r="K9" s="286"/>
      <c r="L9" s="286"/>
      <c r="M9" s="286"/>
    </row>
    <row r="10" spans="1:13" s="8" customFormat="1" ht="18" customHeight="1">
      <c r="A10" s="19"/>
      <c r="B10" s="114" t="s">
        <v>81</v>
      </c>
      <c r="C10" s="114"/>
      <c r="D10" s="259"/>
      <c r="E10" s="259"/>
      <c r="F10" s="261"/>
      <c r="G10" s="257"/>
      <c r="H10" s="287"/>
      <c r="I10" s="286"/>
      <c r="J10" s="286"/>
      <c r="K10" s="286"/>
      <c r="L10" s="286"/>
      <c r="M10" s="286"/>
    </row>
    <row r="11" spans="1:13" s="8" customFormat="1" ht="18" customHeight="1">
      <c r="A11" s="19"/>
      <c r="B11" s="114" t="s">
        <v>82</v>
      </c>
      <c r="C11" s="276"/>
      <c r="D11" s="259"/>
      <c r="E11" s="259"/>
      <c r="F11" s="260">
        <v>4353105</v>
      </c>
      <c r="G11" s="260">
        <v>4353105</v>
      </c>
      <c r="H11" s="288"/>
      <c r="I11" s="286"/>
      <c r="J11" s="286"/>
      <c r="K11" s="286"/>
      <c r="L11" s="286"/>
      <c r="M11" s="286"/>
    </row>
    <row r="12" spans="1:13" s="8" customFormat="1" ht="18" customHeight="1">
      <c r="A12" s="19"/>
      <c r="B12" s="114" t="s">
        <v>83</v>
      </c>
      <c r="C12" s="276"/>
      <c r="D12" s="254">
        <v>139305.48</v>
      </c>
      <c r="E12" s="263"/>
      <c r="F12" s="260">
        <v>0</v>
      </c>
      <c r="G12" s="257"/>
      <c r="H12" s="287"/>
      <c r="I12" s="296">
        <f>179858.693425-D12</f>
        <v>40553.213424999994</v>
      </c>
      <c r="J12" s="286"/>
      <c r="K12" s="286"/>
      <c r="L12" s="286">
        <f>I12+D12</f>
        <v>179858.693425</v>
      </c>
      <c r="M12" s="181"/>
    </row>
    <row r="13" spans="1:13" s="8" customFormat="1" ht="18" customHeight="1">
      <c r="A13" s="19"/>
      <c r="B13" s="114" t="s">
        <v>84</v>
      </c>
      <c r="C13" s="276"/>
      <c r="D13" s="254">
        <v>18500.86</v>
      </c>
      <c r="E13" s="263"/>
      <c r="F13" s="260">
        <f>F10*H11/1000</f>
        <v>0</v>
      </c>
      <c r="G13" s="257"/>
      <c r="H13" s="287"/>
      <c r="I13" s="286">
        <v>0</v>
      </c>
      <c r="J13" s="286"/>
      <c r="K13" s="286"/>
      <c r="L13" s="286">
        <f>I13+D13</f>
        <v>18500.86</v>
      </c>
      <c r="M13" s="181"/>
    </row>
    <row r="14" spans="1:13" s="8" customFormat="1" ht="18" customHeight="1">
      <c r="A14" s="19"/>
      <c r="B14" s="114" t="s">
        <v>85</v>
      </c>
      <c r="C14" s="277"/>
      <c r="D14" s="255">
        <v>260220.31</v>
      </c>
      <c r="E14" s="264"/>
      <c r="F14" s="256"/>
      <c r="G14" s="257"/>
      <c r="H14" s="287"/>
      <c r="I14" s="286">
        <v>-6369.07</v>
      </c>
      <c r="J14" s="286"/>
      <c r="K14" s="286"/>
      <c r="L14" s="286">
        <f>I14+D14</f>
        <v>253851.24</v>
      </c>
      <c r="M14" s="181"/>
    </row>
    <row r="15" spans="1:13" s="8" customFormat="1" ht="18" customHeight="1">
      <c r="A15" s="19"/>
      <c r="B15" s="114" t="s">
        <v>86</v>
      </c>
      <c r="C15" s="277"/>
      <c r="D15" s="255">
        <v>300000</v>
      </c>
      <c r="E15" s="264"/>
      <c r="F15" s="256"/>
      <c r="G15" s="257"/>
      <c r="H15" s="287"/>
      <c r="I15" s="286">
        <v>0</v>
      </c>
      <c r="J15" s="286"/>
      <c r="K15" s="286"/>
      <c r="L15" s="286">
        <f>I15+D15</f>
        <v>300000</v>
      </c>
      <c r="M15" s="181"/>
    </row>
    <row r="16" spans="1:13" s="8" customFormat="1" ht="33" customHeight="1">
      <c r="A16" s="19"/>
      <c r="B16" s="252" t="s">
        <v>172</v>
      </c>
      <c r="C16" s="277"/>
      <c r="D16" s="255">
        <v>25478</v>
      </c>
      <c r="E16" s="264"/>
      <c r="F16" s="256"/>
      <c r="G16" s="257"/>
      <c r="H16" s="287"/>
      <c r="I16" s="286">
        <v>10255.088</v>
      </c>
      <c r="J16" s="286"/>
      <c r="K16" s="286"/>
      <c r="L16" s="286">
        <f>I16+D16</f>
        <v>35733.088</v>
      </c>
      <c r="M16" s="181"/>
    </row>
    <row r="17" spans="1:13" s="8" customFormat="1" ht="18" customHeight="1">
      <c r="A17" s="19"/>
      <c r="B17" s="120" t="s">
        <v>57</v>
      </c>
      <c r="C17" s="278"/>
      <c r="D17" s="265">
        <f>SUM(D12:D16)</f>
        <v>743504.65</v>
      </c>
      <c r="E17" s="265"/>
      <c r="F17" s="256"/>
      <c r="G17" s="257"/>
      <c r="H17" s="287"/>
      <c r="I17" s="286">
        <f>SUM(I12:I16)</f>
        <v>44439.23142499999</v>
      </c>
      <c r="J17" s="286"/>
      <c r="K17" s="286"/>
      <c r="L17" s="286">
        <f>SUM(L12:L16)</f>
        <v>787943.881425</v>
      </c>
      <c r="M17" s="181"/>
    </row>
    <row r="18" spans="1:13" s="32" customFormat="1" ht="21.75" customHeight="1">
      <c r="A18" s="27"/>
      <c r="B18" s="28"/>
      <c r="C18" s="27"/>
      <c r="D18" s="266"/>
      <c r="E18" s="266"/>
      <c r="F18" s="267"/>
      <c r="G18" s="267"/>
      <c r="H18" s="279"/>
      <c r="I18" s="286"/>
      <c r="J18" s="286"/>
      <c r="K18" s="286"/>
      <c r="L18" s="286"/>
      <c r="M18" s="286"/>
    </row>
    <row r="19" spans="1:13" s="34" customFormat="1" ht="23.25">
      <c r="A19" s="33">
        <v>2</v>
      </c>
      <c r="B19" s="48" t="s">
        <v>24</v>
      </c>
      <c r="C19" s="269">
        <f>C20+C30+C39+C40</f>
        <v>821530</v>
      </c>
      <c r="D19" s="269">
        <f>D20+D30+D39+D40</f>
        <v>743504.6499999999</v>
      </c>
      <c r="E19" s="269">
        <f>E20+E30+E39+E40</f>
        <v>743220.9099999999</v>
      </c>
      <c r="F19" s="258">
        <f>F20+F30+F39</f>
        <v>64869</v>
      </c>
      <c r="G19" s="258">
        <f>G20+G30+G39</f>
        <v>0</v>
      </c>
      <c r="H19" s="286">
        <f>H20+H30+H39</f>
        <v>0</v>
      </c>
      <c r="I19" s="286">
        <f>I20+I30+I39+I40</f>
        <v>44439.22561000002</v>
      </c>
      <c r="J19" s="286">
        <f>J20+J30+J39+J40</f>
        <v>44722.96561</v>
      </c>
      <c r="K19" s="289">
        <f>I19-J19</f>
        <v>-283.73999999997613</v>
      </c>
      <c r="L19" s="289">
        <f aca="true" t="shared" si="0" ref="L19:L51">I19+D19</f>
        <v>787943.87561</v>
      </c>
      <c r="M19" s="286"/>
    </row>
    <row r="20" spans="1:13" ht="15.75">
      <c r="A20" s="166" t="s">
        <v>25</v>
      </c>
      <c r="B20" s="38" t="s">
        <v>26</v>
      </c>
      <c r="C20" s="269">
        <f aca="true" t="shared" si="1" ref="C20:J20">SUM(C21:C28)</f>
        <v>415600</v>
      </c>
      <c r="D20" s="269">
        <f t="shared" si="1"/>
        <v>362117.58999999997</v>
      </c>
      <c r="E20" s="269">
        <f t="shared" si="1"/>
        <v>371367.73</v>
      </c>
      <c r="F20" s="260">
        <f t="shared" si="1"/>
        <v>64869</v>
      </c>
      <c r="G20" s="260">
        <f t="shared" si="1"/>
        <v>0</v>
      </c>
      <c r="H20" s="261">
        <f t="shared" si="1"/>
        <v>0</v>
      </c>
      <c r="I20" s="261">
        <f t="shared" si="1"/>
        <v>25127.04000000002</v>
      </c>
      <c r="J20" s="261">
        <f t="shared" si="1"/>
        <v>15876.9</v>
      </c>
      <c r="K20" s="289">
        <f aca="true" t="shared" si="2" ref="K20:K40">I20-J20</f>
        <v>9250.14000000002</v>
      </c>
      <c r="L20" s="289">
        <f t="shared" si="0"/>
        <v>387244.63</v>
      </c>
      <c r="M20" s="261"/>
    </row>
    <row r="21" spans="1:13" ht="32.25" customHeight="1">
      <c r="A21" s="44" t="s">
        <v>27</v>
      </c>
      <c r="B21" s="45" t="s">
        <v>28</v>
      </c>
      <c r="C21" s="270">
        <v>100203</v>
      </c>
      <c r="D21" s="270">
        <v>120667.76</v>
      </c>
      <c r="E21" s="270">
        <v>120709.08</v>
      </c>
      <c r="F21" s="271">
        <f>G21+H21</f>
        <v>0</v>
      </c>
      <c r="G21" s="258">
        <v>0</v>
      </c>
      <c r="H21" s="286">
        <v>0</v>
      </c>
      <c r="I21" s="286">
        <f aca="true" t="shared" si="3" ref="I21:I28">E21-D21</f>
        <v>41.320000000006985</v>
      </c>
      <c r="J21" s="286"/>
      <c r="K21" s="286">
        <f t="shared" si="2"/>
        <v>41.320000000006985</v>
      </c>
      <c r="L21" s="286">
        <f t="shared" si="0"/>
        <v>120709.08</v>
      </c>
      <c r="M21" s="286"/>
    </row>
    <row r="22" spans="1:13" ht="31.5">
      <c r="A22" s="44" t="s">
        <v>29</v>
      </c>
      <c r="B22" s="45" t="s">
        <v>30</v>
      </c>
      <c r="C22" s="270">
        <v>75519</v>
      </c>
      <c r="D22" s="270">
        <v>47138.42</v>
      </c>
      <c r="E22" s="270">
        <v>47124.98</v>
      </c>
      <c r="F22" s="271">
        <f>G22+H22</f>
        <v>0</v>
      </c>
      <c r="G22" s="258">
        <v>0</v>
      </c>
      <c r="H22" s="286">
        <v>0</v>
      </c>
      <c r="I22" s="286">
        <f t="shared" si="3"/>
        <v>-13.439999999995052</v>
      </c>
      <c r="J22" s="286"/>
      <c r="K22" s="286">
        <f t="shared" si="2"/>
        <v>-13.439999999995052</v>
      </c>
      <c r="L22" s="286">
        <f t="shared" si="0"/>
        <v>47124.98</v>
      </c>
      <c r="M22" s="290" t="s">
        <v>176</v>
      </c>
    </row>
    <row r="23" spans="1:13" ht="45">
      <c r="A23" s="44" t="s">
        <v>31</v>
      </c>
      <c r="B23" s="45" t="s">
        <v>32</v>
      </c>
      <c r="C23" s="270">
        <v>34776</v>
      </c>
      <c r="D23" s="270">
        <v>43877.18</v>
      </c>
      <c r="E23" s="270">
        <v>43887.18</v>
      </c>
      <c r="F23" s="271">
        <f>G23+H23</f>
        <v>0</v>
      </c>
      <c r="G23" s="258">
        <v>0</v>
      </c>
      <c r="H23" s="286">
        <v>0</v>
      </c>
      <c r="I23" s="286">
        <f t="shared" si="3"/>
        <v>10</v>
      </c>
      <c r="J23" s="286"/>
      <c r="K23" s="286">
        <f t="shared" si="2"/>
        <v>10</v>
      </c>
      <c r="L23" s="286">
        <f t="shared" si="0"/>
        <v>43887.18</v>
      </c>
      <c r="M23" s="286"/>
    </row>
    <row r="24" spans="1:13" ht="30">
      <c r="A24" s="44" t="s">
        <v>33</v>
      </c>
      <c r="B24" s="45" t="s">
        <v>34</v>
      </c>
      <c r="C24" s="270">
        <v>17962</v>
      </c>
      <c r="D24" s="270">
        <v>12892.1</v>
      </c>
      <c r="E24" s="270">
        <v>18792.1</v>
      </c>
      <c r="F24" s="271"/>
      <c r="G24" s="258">
        <v>0</v>
      </c>
      <c r="H24" s="286">
        <v>0</v>
      </c>
      <c r="I24" s="286">
        <f t="shared" si="3"/>
        <v>5899.999999999998</v>
      </c>
      <c r="J24" s="286"/>
      <c r="K24" s="286">
        <f t="shared" si="2"/>
        <v>5899.999999999998</v>
      </c>
      <c r="L24" s="286">
        <f t="shared" si="0"/>
        <v>18792.1</v>
      </c>
      <c r="M24" s="286"/>
    </row>
    <row r="25" spans="1:13" ht="45" hidden="1">
      <c r="A25" s="44" t="s">
        <v>22</v>
      </c>
      <c r="B25" s="45" t="s">
        <v>23</v>
      </c>
      <c r="C25" s="270"/>
      <c r="D25" s="270"/>
      <c r="E25" s="270"/>
      <c r="F25" s="271"/>
      <c r="G25" s="258">
        <v>0</v>
      </c>
      <c r="H25" s="286">
        <v>0</v>
      </c>
      <c r="I25" s="286">
        <f t="shared" si="3"/>
        <v>0</v>
      </c>
      <c r="J25" s="286"/>
      <c r="K25" s="286">
        <f t="shared" si="2"/>
        <v>0</v>
      </c>
      <c r="L25" s="286">
        <f t="shared" si="0"/>
        <v>0</v>
      </c>
      <c r="M25" s="286"/>
    </row>
    <row r="26" spans="1:13" ht="30">
      <c r="A26" s="50" t="s">
        <v>35</v>
      </c>
      <c r="B26" s="45" t="s">
        <v>36</v>
      </c>
      <c r="C26" s="270">
        <v>122271</v>
      </c>
      <c r="D26" s="270">
        <v>137542.13</v>
      </c>
      <c r="E26" s="270">
        <v>140854.39</v>
      </c>
      <c r="F26" s="271"/>
      <c r="G26" s="258">
        <v>0</v>
      </c>
      <c r="H26" s="286">
        <v>0</v>
      </c>
      <c r="I26" s="286">
        <f t="shared" si="3"/>
        <v>3312.2600000000093</v>
      </c>
      <c r="J26" s="286">
        <v>0</v>
      </c>
      <c r="K26" s="286">
        <f t="shared" si="2"/>
        <v>3312.2600000000093</v>
      </c>
      <c r="L26" s="286">
        <f t="shared" si="0"/>
        <v>140854.39</v>
      </c>
      <c r="M26" s="286"/>
    </row>
    <row r="27" spans="1:13" ht="15.75">
      <c r="A27" s="44" t="s">
        <v>37</v>
      </c>
      <c r="B27" s="45" t="s">
        <v>38</v>
      </c>
      <c r="C27" s="270">
        <v>15877</v>
      </c>
      <c r="D27" s="270">
        <v>0</v>
      </c>
      <c r="E27" s="270">
        <v>0</v>
      </c>
      <c r="F27" s="271">
        <v>15877</v>
      </c>
      <c r="G27" s="258">
        <v>0</v>
      </c>
      <c r="H27" s="286">
        <v>0</v>
      </c>
      <c r="I27" s="286">
        <f>13455*1.18</f>
        <v>15876.9</v>
      </c>
      <c r="J27" s="286">
        <f>13455*1.18</f>
        <v>15876.9</v>
      </c>
      <c r="K27" s="286">
        <f t="shared" si="2"/>
        <v>0</v>
      </c>
      <c r="L27" s="286">
        <f t="shared" si="0"/>
        <v>15876.9</v>
      </c>
      <c r="M27" s="286"/>
    </row>
    <row r="28" spans="1:183" ht="47.25">
      <c r="A28" s="44" t="s">
        <v>39</v>
      </c>
      <c r="B28" s="45" t="s">
        <v>40</v>
      </c>
      <c r="C28" s="270">
        <v>48992</v>
      </c>
      <c r="D28" s="270">
        <v>0</v>
      </c>
      <c r="E28" s="270">
        <v>0</v>
      </c>
      <c r="F28" s="271">
        <v>48992</v>
      </c>
      <c r="G28" s="258">
        <v>0</v>
      </c>
      <c r="H28" s="286">
        <v>0</v>
      </c>
      <c r="I28" s="286">
        <f t="shared" si="3"/>
        <v>0</v>
      </c>
      <c r="J28" s="286"/>
      <c r="K28" s="286">
        <f t="shared" si="2"/>
        <v>0</v>
      </c>
      <c r="L28" s="286">
        <f t="shared" si="0"/>
        <v>0</v>
      </c>
      <c r="M28" s="290" t="s">
        <v>175</v>
      </c>
      <c r="N28" s="193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</row>
    <row r="29" spans="1:183" ht="15.75">
      <c r="A29" s="21"/>
      <c r="B29" s="45"/>
      <c r="C29" s="270"/>
      <c r="D29" s="270"/>
      <c r="E29" s="270"/>
      <c r="F29" s="271"/>
      <c r="G29" s="260"/>
      <c r="H29" s="291"/>
      <c r="I29" s="286"/>
      <c r="J29" s="286"/>
      <c r="K29" s="286"/>
      <c r="L29" s="286">
        <f t="shared" si="0"/>
        <v>0</v>
      </c>
      <c r="M29" s="286"/>
      <c r="N29" s="193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</row>
    <row r="30" spans="1:183" s="22" customFormat="1" ht="15.75">
      <c r="A30" s="166" t="s">
        <v>41</v>
      </c>
      <c r="B30" s="51" t="s">
        <v>42</v>
      </c>
      <c r="C30" s="273">
        <f>C31+C35+C36+C37</f>
        <v>125823</v>
      </c>
      <c r="D30" s="273">
        <f>SUM(D33:D37)</f>
        <v>67506.34</v>
      </c>
      <c r="E30" s="273">
        <f>SUM(E33:E37)</f>
        <v>106745.71000000002</v>
      </c>
      <c r="F30" s="271">
        <f>F31+F37</f>
        <v>0</v>
      </c>
      <c r="G30" s="260">
        <f>G31+G37</f>
        <v>0</v>
      </c>
      <c r="H30" s="261">
        <f>H31+H37</f>
        <v>0</v>
      </c>
      <c r="I30" s="261">
        <f>I31+I37</f>
        <v>39239.37</v>
      </c>
      <c r="J30" s="261">
        <f>J31+J37</f>
        <v>0</v>
      </c>
      <c r="K30" s="289">
        <f t="shared" si="2"/>
        <v>39239.37</v>
      </c>
      <c r="L30" s="286">
        <f t="shared" si="0"/>
        <v>106745.70999999999</v>
      </c>
      <c r="M30" s="286"/>
      <c r="N30" s="193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</row>
    <row r="31" spans="1:183" s="22" customFormat="1" ht="30">
      <c r="A31" s="44" t="s">
        <v>43</v>
      </c>
      <c r="B31" s="52" t="s">
        <v>44</v>
      </c>
      <c r="C31" s="269">
        <f aca="true" t="shared" si="4" ref="C31:J31">SUM(C33:C34)</f>
        <v>81520</v>
      </c>
      <c r="D31" s="269">
        <f t="shared" si="4"/>
        <v>30956.510000000002</v>
      </c>
      <c r="E31" s="269">
        <f t="shared" si="4"/>
        <v>70195.88</v>
      </c>
      <c r="F31" s="271">
        <f t="shared" si="4"/>
        <v>0</v>
      </c>
      <c r="G31" s="271">
        <f t="shared" si="4"/>
        <v>0</v>
      </c>
      <c r="H31" s="289">
        <f t="shared" si="4"/>
        <v>0</v>
      </c>
      <c r="I31" s="289">
        <f t="shared" si="4"/>
        <v>39239.37</v>
      </c>
      <c r="J31" s="289">
        <f t="shared" si="4"/>
        <v>0</v>
      </c>
      <c r="K31" s="289">
        <f t="shared" si="2"/>
        <v>39239.37</v>
      </c>
      <c r="L31" s="286">
        <f t="shared" si="0"/>
        <v>70195.88</v>
      </c>
      <c r="M31" s="286"/>
      <c r="N31" s="193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</row>
    <row r="32" spans="1:183" s="22" customFormat="1" ht="15.75">
      <c r="A32" s="21"/>
      <c r="B32" s="45" t="s">
        <v>15</v>
      </c>
      <c r="C32" s="270"/>
      <c r="D32" s="270"/>
      <c r="E32" s="270"/>
      <c r="F32" s="271"/>
      <c r="G32" s="274"/>
      <c r="H32" s="286"/>
      <c r="I32" s="286"/>
      <c r="J32" s="286"/>
      <c r="K32" s="286"/>
      <c r="L32" s="286"/>
      <c r="M32" s="286"/>
      <c r="N32" s="193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</row>
    <row r="33" spans="1:183" s="22" customFormat="1" ht="70.5" customHeight="1">
      <c r="A33" s="21"/>
      <c r="B33" s="170" t="s">
        <v>45</v>
      </c>
      <c r="C33" s="275">
        <v>60200</v>
      </c>
      <c r="D33" s="275">
        <v>22876.86</v>
      </c>
      <c r="E33" s="275">
        <v>51837.48</v>
      </c>
      <c r="F33" s="258">
        <v>0</v>
      </c>
      <c r="G33" s="258">
        <v>0</v>
      </c>
      <c r="H33" s="286">
        <v>0</v>
      </c>
      <c r="I33" s="286">
        <f aca="true" t="shared" si="5" ref="I33:I39">E33-D33</f>
        <v>28960.620000000003</v>
      </c>
      <c r="J33" s="286"/>
      <c r="K33" s="286">
        <f t="shared" si="2"/>
        <v>28960.620000000003</v>
      </c>
      <c r="L33" s="286">
        <f t="shared" si="0"/>
        <v>51837.48</v>
      </c>
      <c r="M33" s="286"/>
      <c r="N33" s="193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</row>
    <row r="34" spans="1:183" s="22" customFormat="1" ht="69" customHeight="1">
      <c r="A34" s="21"/>
      <c r="B34" s="170" t="s">
        <v>46</v>
      </c>
      <c r="C34" s="275">
        <v>21320</v>
      </c>
      <c r="D34" s="275">
        <v>8079.65</v>
      </c>
      <c r="E34" s="275">
        <v>18358.4</v>
      </c>
      <c r="F34" s="258">
        <v>0</v>
      </c>
      <c r="G34" s="258">
        <v>0</v>
      </c>
      <c r="H34" s="286">
        <v>0</v>
      </c>
      <c r="I34" s="286">
        <f t="shared" si="5"/>
        <v>10278.750000000002</v>
      </c>
      <c r="J34" s="286"/>
      <c r="K34" s="286">
        <f t="shared" si="2"/>
        <v>10278.750000000002</v>
      </c>
      <c r="L34" s="286">
        <f t="shared" si="0"/>
        <v>18358.4</v>
      </c>
      <c r="M34" s="286"/>
      <c r="N34" s="193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</row>
    <row r="35" spans="1:183" s="22" customFormat="1" ht="42.75" customHeight="1">
      <c r="A35" s="44" t="s">
        <v>47</v>
      </c>
      <c r="B35" s="171" t="s">
        <v>48</v>
      </c>
      <c r="C35" s="270">
        <v>1500</v>
      </c>
      <c r="D35" s="270">
        <v>528.52</v>
      </c>
      <c r="E35" s="270">
        <v>528.52</v>
      </c>
      <c r="F35" s="258">
        <v>0</v>
      </c>
      <c r="G35" s="258">
        <v>0</v>
      </c>
      <c r="H35" s="286">
        <v>0</v>
      </c>
      <c r="I35" s="286">
        <f t="shared" si="5"/>
        <v>0</v>
      </c>
      <c r="J35" s="286"/>
      <c r="K35" s="286">
        <f t="shared" si="2"/>
        <v>0</v>
      </c>
      <c r="L35" s="286">
        <f t="shared" si="0"/>
        <v>528.52</v>
      </c>
      <c r="M35" s="286"/>
      <c r="N35" s="193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</row>
    <row r="36" spans="1:183" s="22" customFormat="1" ht="36.75" customHeight="1">
      <c r="A36" s="44" t="s">
        <v>49</v>
      </c>
      <c r="B36" s="172" t="s">
        <v>50</v>
      </c>
      <c r="C36" s="270">
        <v>20000</v>
      </c>
      <c r="D36" s="270">
        <v>19758.13</v>
      </c>
      <c r="E36" s="270">
        <v>19758.13</v>
      </c>
      <c r="F36" s="258">
        <v>0</v>
      </c>
      <c r="G36" s="258">
        <v>0</v>
      </c>
      <c r="H36" s="286">
        <v>0</v>
      </c>
      <c r="I36" s="286">
        <f t="shared" si="5"/>
        <v>0</v>
      </c>
      <c r="J36" s="286"/>
      <c r="K36" s="286">
        <f t="shared" si="2"/>
        <v>0</v>
      </c>
      <c r="L36" s="286">
        <f t="shared" si="0"/>
        <v>19758.13</v>
      </c>
      <c r="M36" s="286"/>
      <c r="N36" s="193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</row>
    <row r="37" spans="1:14" s="57" customFormat="1" ht="45" customHeight="1">
      <c r="A37" s="56" t="s">
        <v>51</v>
      </c>
      <c r="B37" s="172" t="s">
        <v>52</v>
      </c>
      <c r="C37" s="270">
        <v>22803</v>
      </c>
      <c r="D37" s="270">
        <v>16263.18</v>
      </c>
      <c r="E37" s="270">
        <v>16263.18</v>
      </c>
      <c r="F37" s="258">
        <v>0</v>
      </c>
      <c r="G37" s="258">
        <v>0</v>
      </c>
      <c r="H37" s="286">
        <v>0</v>
      </c>
      <c r="I37" s="286">
        <f t="shared" si="5"/>
        <v>0</v>
      </c>
      <c r="J37" s="286"/>
      <c r="K37" s="286">
        <f t="shared" si="2"/>
        <v>0</v>
      </c>
      <c r="L37" s="286">
        <f t="shared" si="0"/>
        <v>16263.18</v>
      </c>
      <c r="M37" s="286"/>
      <c r="N37" s="193"/>
    </row>
    <row r="38" spans="1:183" ht="15.75">
      <c r="A38" s="166" t="s">
        <v>53</v>
      </c>
      <c r="B38" s="253" t="s">
        <v>54</v>
      </c>
      <c r="C38" s="269"/>
      <c r="D38" s="269"/>
      <c r="E38" s="269"/>
      <c r="F38" s="271"/>
      <c r="G38" s="260"/>
      <c r="H38" s="291"/>
      <c r="I38" s="286"/>
      <c r="J38" s="286"/>
      <c r="K38" s="286"/>
      <c r="L38" s="286"/>
      <c r="M38" s="286"/>
      <c r="N38" s="193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</row>
    <row r="39" spans="1:13" ht="69" customHeight="1">
      <c r="A39" s="44" t="s">
        <v>55</v>
      </c>
      <c r="B39" s="169" t="s">
        <v>56</v>
      </c>
      <c r="C39" s="269">
        <v>180000</v>
      </c>
      <c r="D39" s="269">
        <v>228773.25</v>
      </c>
      <c r="E39" s="269">
        <v>180000</v>
      </c>
      <c r="F39" s="271">
        <f>G39+H39</f>
        <v>0</v>
      </c>
      <c r="G39" s="260">
        <v>0</v>
      </c>
      <c r="H39" s="289">
        <v>0</v>
      </c>
      <c r="I39" s="289">
        <f t="shared" si="5"/>
        <v>-48773.25</v>
      </c>
      <c r="J39" s="289">
        <v>0</v>
      </c>
      <c r="K39" s="289">
        <f t="shared" si="2"/>
        <v>-48773.25</v>
      </c>
      <c r="L39" s="286">
        <f t="shared" si="0"/>
        <v>180000</v>
      </c>
      <c r="M39" s="290" t="s">
        <v>179</v>
      </c>
    </row>
    <row r="40" spans="1:13" s="300" customFormat="1" ht="15.75">
      <c r="A40" s="297"/>
      <c r="B40" s="298" t="s">
        <v>144</v>
      </c>
      <c r="C40" s="299">
        <v>100107</v>
      </c>
      <c r="D40" s="299">
        <v>85107.47</v>
      </c>
      <c r="E40" s="299">
        <v>85107.47</v>
      </c>
      <c r="F40" s="289"/>
      <c r="G40" s="261"/>
      <c r="H40" s="289"/>
      <c r="I40" s="289">
        <f>J40</f>
        <v>28846.06561</v>
      </c>
      <c r="J40" s="289">
        <f>27425.056+1421.00961</f>
        <v>28846.06561</v>
      </c>
      <c r="K40" s="289">
        <f t="shared" si="2"/>
        <v>0</v>
      </c>
      <c r="L40" s="289">
        <f t="shared" si="0"/>
        <v>113953.53561</v>
      </c>
      <c r="M40" s="286"/>
    </row>
    <row r="41" spans="1:12" s="32" customFormat="1" ht="15.75" hidden="1">
      <c r="A41" s="27">
        <v>4</v>
      </c>
      <c r="B41" s="59" t="s">
        <v>58</v>
      </c>
      <c r="C41" s="279"/>
      <c r="D41" s="59"/>
      <c r="E41" s="59"/>
      <c r="F41" s="35" t="e">
        <f>#REF!+#REF!</f>
        <v>#REF!</v>
      </c>
      <c r="G41" s="53">
        <v>0</v>
      </c>
      <c r="H41" s="53">
        <v>0</v>
      </c>
      <c r="L41" s="286">
        <f t="shared" si="0"/>
        <v>0</v>
      </c>
    </row>
    <row r="42" spans="1:12" s="32" customFormat="1" ht="15.75" hidden="1">
      <c r="A42" s="27"/>
      <c r="B42" s="59"/>
      <c r="C42" s="279"/>
      <c r="D42" s="59"/>
      <c r="E42" s="59"/>
      <c r="F42" s="35"/>
      <c r="G42" s="35"/>
      <c r="H42" s="35"/>
      <c r="L42" s="286">
        <f t="shared" si="0"/>
        <v>0</v>
      </c>
    </row>
    <row r="43" spans="1:12" s="63" customFormat="1" ht="18" hidden="1">
      <c r="A43" s="61">
        <v>5</v>
      </c>
      <c r="B43" s="62" t="s">
        <v>59</v>
      </c>
      <c r="C43" s="279"/>
      <c r="D43" s="62"/>
      <c r="E43" s="62"/>
      <c r="F43" s="36" t="e">
        <f>#REF!+F41</f>
        <v>#REF!</v>
      </c>
      <c r="G43" s="168" t="e">
        <f>#REF!+G41</f>
        <v>#REF!</v>
      </c>
      <c r="H43" s="168" t="e">
        <f>#REF!+H41</f>
        <v>#REF!</v>
      </c>
      <c r="L43" s="286">
        <f t="shared" si="0"/>
        <v>0</v>
      </c>
    </row>
    <row r="44" spans="1:12" s="32" customFormat="1" ht="15.75" hidden="1">
      <c r="A44" s="27"/>
      <c r="B44" s="59"/>
      <c r="C44" s="279"/>
      <c r="D44" s="59"/>
      <c r="E44" s="59"/>
      <c r="F44" s="35"/>
      <c r="G44" s="35"/>
      <c r="H44" s="35"/>
      <c r="L44" s="286">
        <f t="shared" si="0"/>
        <v>0</v>
      </c>
    </row>
    <row r="45" spans="1:12" s="65" customFormat="1" ht="15.75" hidden="1">
      <c r="A45" s="39">
        <v>6</v>
      </c>
      <c r="B45" s="64" t="s">
        <v>60</v>
      </c>
      <c r="C45" s="280"/>
      <c r="D45" s="64"/>
      <c r="E45" s="64"/>
      <c r="F45" s="53"/>
      <c r="G45" s="53" t="e">
        <f>#REF!</f>
        <v>#REF!</v>
      </c>
      <c r="H45" s="53">
        <v>0</v>
      </c>
      <c r="L45" s="286">
        <f t="shared" si="0"/>
        <v>0</v>
      </c>
    </row>
    <row r="46" spans="1:12" s="65" customFormat="1" ht="15.75" hidden="1">
      <c r="A46" s="39"/>
      <c r="B46" s="64"/>
      <c r="C46" s="280"/>
      <c r="D46" s="64"/>
      <c r="E46" s="64"/>
      <c r="F46" s="53"/>
      <c r="G46" s="53"/>
      <c r="H46" s="53"/>
      <c r="L46" s="286">
        <f t="shared" si="0"/>
        <v>0</v>
      </c>
    </row>
    <row r="47" spans="1:12" s="65" customFormat="1" ht="15.75" hidden="1">
      <c r="A47" s="39">
        <v>7</v>
      </c>
      <c r="B47" s="64" t="s">
        <v>61</v>
      </c>
      <c r="C47" s="280"/>
      <c r="D47" s="64"/>
      <c r="E47" s="64"/>
      <c r="F47" s="53"/>
      <c r="G47" s="53"/>
      <c r="H47" s="53" t="e">
        <f>'[2]надбавка к тарифу'!D10</f>
        <v>#REF!</v>
      </c>
      <c r="L47" s="286">
        <f t="shared" si="0"/>
        <v>0</v>
      </c>
    </row>
    <row r="48" spans="1:12" s="32" customFormat="1" ht="15.75" hidden="1">
      <c r="A48" s="27"/>
      <c r="B48" s="59"/>
      <c r="C48" s="279"/>
      <c r="D48" s="59"/>
      <c r="E48" s="59"/>
      <c r="F48" s="35"/>
      <c r="G48" s="35"/>
      <c r="H48" s="35"/>
      <c r="L48" s="286">
        <f t="shared" si="0"/>
        <v>0</v>
      </c>
    </row>
    <row r="49" spans="1:12" s="32" customFormat="1" ht="18" hidden="1">
      <c r="A49" s="27">
        <v>8</v>
      </c>
      <c r="B49" s="62" t="s">
        <v>62</v>
      </c>
      <c r="C49" s="279"/>
      <c r="D49" s="62"/>
      <c r="E49" s="62"/>
      <c r="F49" s="66"/>
      <c r="G49" s="35"/>
      <c r="H49" s="35"/>
      <c r="L49" s="286">
        <f t="shared" si="0"/>
        <v>0</v>
      </c>
    </row>
    <row r="50" spans="1:12" s="32" customFormat="1" ht="15.75" hidden="1">
      <c r="A50" s="27"/>
      <c r="B50" s="59"/>
      <c r="C50" s="279"/>
      <c r="D50" s="59"/>
      <c r="E50" s="59"/>
      <c r="F50" s="35"/>
      <c r="G50" s="35"/>
      <c r="H50" s="35"/>
      <c r="L50" s="286">
        <f t="shared" si="0"/>
        <v>0</v>
      </c>
    </row>
    <row r="51" spans="1:12" ht="18" hidden="1">
      <c r="A51" s="62">
        <v>9</v>
      </c>
      <c r="B51" s="62" t="s">
        <v>63</v>
      </c>
      <c r="C51" s="279"/>
      <c r="D51" s="62"/>
      <c r="E51" s="62"/>
      <c r="F51" s="167"/>
      <c r="G51" s="35"/>
      <c r="H51" s="66" t="e">
        <f>H43/H47</f>
        <v>#REF!</v>
      </c>
      <c r="L51" s="286">
        <f t="shared" si="0"/>
        <v>0</v>
      </c>
    </row>
    <row r="52" spans="1:6" s="57" customFormat="1" ht="15.75">
      <c r="A52" s="68"/>
      <c r="B52" s="69"/>
      <c r="C52" s="281"/>
      <c r="D52" s="69"/>
      <c r="E52" s="69"/>
      <c r="F52" s="70"/>
    </row>
    <row r="53" spans="1:6" s="57" customFormat="1" ht="15.75">
      <c r="A53" s="68"/>
      <c r="B53" s="69"/>
      <c r="C53" s="281"/>
      <c r="D53" s="69"/>
      <c r="E53" s="69"/>
      <c r="F53" s="70"/>
    </row>
    <row r="54" spans="2:10" s="57" customFormat="1" ht="18.75">
      <c r="B54" s="122" t="s">
        <v>169</v>
      </c>
      <c r="C54" s="282"/>
      <c r="D54" s="122"/>
      <c r="E54" s="122"/>
      <c r="F54" s="123"/>
      <c r="G54" s="124"/>
      <c r="H54" s="124"/>
      <c r="I54" s="124"/>
      <c r="J54" s="124"/>
    </row>
    <row r="55" spans="1:10" s="57" customFormat="1" ht="32.25" customHeight="1">
      <c r="A55" s="81"/>
      <c r="B55" s="122" t="s">
        <v>170</v>
      </c>
      <c r="C55" s="282"/>
      <c r="D55" s="122"/>
      <c r="E55" s="122"/>
      <c r="F55" s="108"/>
      <c r="G55" s="103"/>
      <c r="H55" s="103"/>
      <c r="I55" s="103"/>
      <c r="J55" s="103"/>
    </row>
    <row r="56" spans="1:10" s="57" customFormat="1" ht="15.75">
      <c r="A56" s="68"/>
      <c r="B56" s="100"/>
      <c r="C56" s="282"/>
      <c r="D56" s="100"/>
      <c r="E56" s="100"/>
      <c r="F56" s="108"/>
      <c r="G56" s="103"/>
      <c r="H56" s="103"/>
      <c r="I56" s="103"/>
      <c r="J56" s="103"/>
    </row>
    <row r="57" spans="1:10" s="57" customFormat="1" ht="15">
      <c r="A57" s="68"/>
      <c r="B57" s="100"/>
      <c r="C57" s="100"/>
      <c r="D57" s="100"/>
      <c r="E57" s="100"/>
      <c r="F57" s="108"/>
      <c r="G57" s="103"/>
      <c r="H57" s="103"/>
      <c r="I57" s="103"/>
      <c r="J57" s="103"/>
    </row>
    <row r="58" spans="1:6" s="57" customFormat="1" ht="12.75">
      <c r="A58" s="68"/>
      <c r="F58" s="70"/>
    </row>
    <row r="59" spans="1:6" s="57" customFormat="1" ht="12.75">
      <c r="A59" s="68"/>
      <c r="F59" s="70"/>
    </row>
    <row r="60" spans="1:6" s="57" customFormat="1" ht="12.75">
      <c r="A60" s="68"/>
      <c r="F60" s="70"/>
    </row>
    <row r="61" spans="1:6" s="57" customFormat="1" ht="12.75">
      <c r="A61" s="68"/>
      <c r="F61" s="70"/>
    </row>
    <row r="62" spans="1:6" s="57" customFormat="1" ht="12.75">
      <c r="A62" s="68"/>
      <c r="F62" s="70"/>
    </row>
    <row r="63" spans="1:6" s="57" customFormat="1" ht="12.75">
      <c r="A63" s="68"/>
      <c r="F63" s="70"/>
    </row>
    <row r="64" spans="1:6" s="57" customFormat="1" ht="12.75">
      <c r="A64" s="68"/>
      <c r="F64" s="70"/>
    </row>
    <row r="65" spans="1:6" s="57" customFormat="1" ht="12.75">
      <c r="A65" s="68"/>
      <c r="F65" s="70"/>
    </row>
    <row r="66" spans="1:6" s="57" customFormat="1" ht="12.75">
      <c r="A66" s="68"/>
      <c r="F66" s="70"/>
    </row>
    <row r="67" spans="1:6" s="57" customFormat="1" ht="12.75">
      <c r="A67" s="68"/>
      <c r="F67" s="70"/>
    </row>
    <row r="68" spans="1:6" s="57" customFormat="1" ht="12.75">
      <c r="A68" s="68"/>
      <c r="F68" s="70"/>
    </row>
    <row r="69" spans="1:6" s="57" customFormat="1" ht="12.75">
      <c r="A69" s="68"/>
      <c r="F69" s="70"/>
    </row>
    <row r="70" spans="1:6" s="57" customFormat="1" ht="12.75">
      <c r="A70" s="68"/>
      <c r="F70" s="70"/>
    </row>
    <row r="71" spans="1:6" s="57" customFormat="1" ht="12.75">
      <c r="A71" s="68"/>
      <c r="F71" s="70"/>
    </row>
    <row r="72" spans="1:6" s="57" customFormat="1" ht="12.75">
      <c r="A72" s="68"/>
      <c r="F72" s="70"/>
    </row>
    <row r="73" spans="1:6" s="57" customFormat="1" ht="12.75">
      <c r="A73" s="68"/>
      <c r="F73" s="70"/>
    </row>
    <row r="74" spans="1:6" s="57" customFormat="1" ht="12.75">
      <c r="A74" s="68"/>
      <c r="F74" s="70"/>
    </row>
    <row r="75" spans="1:6" s="57" customFormat="1" ht="12.75">
      <c r="A75" s="68"/>
      <c r="F75" s="70"/>
    </row>
    <row r="76" spans="1:6" s="57" customFormat="1" ht="12.75">
      <c r="A76" s="68"/>
      <c r="F76" s="70"/>
    </row>
    <row r="77" spans="1:6" s="57" customFormat="1" ht="12.75">
      <c r="A77" s="68"/>
      <c r="F77" s="70"/>
    </row>
    <row r="78" spans="1:6" s="57" customFormat="1" ht="12.75">
      <c r="A78" s="68"/>
      <c r="F78" s="70"/>
    </row>
    <row r="79" spans="1:6" s="57" customFormat="1" ht="12.75">
      <c r="A79" s="68"/>
      <c r="F79" s="70"/>
    </row>
    <row r="80" spans="1:6" s="57" customFormat="1" ht="12.75">
      <c r="A80" s="68"/>
      <c r="F80" s="70"/>
    </row>
    <row r="81" spans="1:6" s="57" customFormat="1" ht="12.75">
      <c r="A81" s="68"/>
      <c r="F81" s="70"/>
    </row>
    <row r="82" spans="1:6" s="57" customFormat="1" ht="12.75">
      <c r="A82" s="68"/>
      <c r="F82" s="70"/>
    </row>
    <row r="83" spans="1:6" s="57" customFormat="1" ht="12.75">
      <c r="A83" s="68"/>
      <c r="F83" s="70"/>
    </row>
    <row r="84" spans="1:6" s="57" customFormat="1" ht="12.75">
      <c r="A84" s="68"/>
      <c r="F84" s="70"/>
    </row>
    <row r="85" spans="1:6" s="57" customFormat="1" ht="12.75">
      <c r="A85" s="68"/>
      <c r="F85" s="70"/>
    </row>
    <row r="86" spans="1:6" s="57" customFormat="1" ht="12.75">
      <c r="A86" s="68"/>
      <c r="F86" s="70"/>
    </row>
    <row r="87" spans="1:6" s="57" customFormat="1" ht="12.75">
      <c r="A87" s="68"/>
      <c r="F87" s="70"/>
    </row>
    <row r="88" spans="1:6" s="57" customFormat="1" ht="12.75">
      <c r="A88" s="68"/>
      <c r="F88" s="70"/>
    </row>
    <row r="89" spans="1:6" s="57" customFormat="1" ht="12.75">
      <c r="A89" s="68"/>
      <c r="F89" s="70"/>
    </row>
    <row r="90" spans="1:6" s="57" customFormat="1" ht="12.75">
      <c r="A90" s="68"/>
      <c r="F90" s="70"/>
    </row>
    <row r="91" spans="1:6" s="57" customFormat="1" ht="12.75">
      <c r="A91" s="68"/>
      <c r="F91" s="70"/>
    </row>
    <row r="92" spans="1:6" s="57" customFormat="1" ht="12.75">
      <c r="A92" s="68"/>
      <c r="F92" s="70"/>
    </row>
    <row r="93" spans="1:6" s="57" customFormat="1" ht="12.75">
      <c r="A93" s="68"/>
      <c r="F93" s="70"/>
    </row>
    <row r="94" spans="1:6" s="57" customFormat="1" ht="12.75">
      <c r="A94" s="68"/>
      <c r="F94" s="70"/>
    </row>
    <row r="95" spans="1:6" s="57" customFormat="1" ht="12.75">
      <c r="A95" s="68"/>
      <c r="F95" s="70"/>
    </row>
    <row r="96" spans="1:6" s="57" customFormat="1" ht="12.75">
      <c r="A96" s="68"/>
      <c r="F96" s="70"/>
    </row>
    <row r="97" spans="1:6" s="57" customFormat="1" ht="12.75">
      <c r="A97" s="68"/>
      <c r="F97" s="70"/>
    </row>
    <row r="98" spans="1:6" s="57" customFormat="1" ht="12.75">
      <c r="A98" s="68"/>
      <c r="F98" s="70"/>
    </row>
    <row r="99" spans="1:6" s="57" customFormat="1" ht="12.75">
      <c r="A99" s="68"/>
      <c r="F99" s="70"/>
    </row>
    <row r="100" spans="1:6" s="57" customFormat="1" ht="12.75">
      <c r="A100" s="68"/>
      <c r="F100" s="70"/>
    </row>
    <row r="101" spans="1:6" s="57" customFormat="1" ht="12.75">
      <c r="A101" s="68"/>
      <c r="F101" s="70"/>
    </row>
    <row r="102" spans="1:6" s="57" customFormat="1" ht="12.75">
      <c r="A102" s="68"/>
      <c r="F102" s="70"/>
    </row>
    <row r="103" spans="1:6" s="57" customFormat="1" ht="12.75">
      <c r="A103" s="68"/>
      <c r="F103" s="70"/>
    </row>
    <row r="104" spans="1:6" s="57" customFormat="1" ht="12.75">
      <c r="A104" s="68"/>
      <c r="F104" s="70"/>
    </row>
    <row r="105" spans="1:6" s="57" customFormat="1" ht="12.75">
      <c r="A105" s="68"/>
      <c r="F105" s="70"/>
    </row>
    <row r="106" spans="1:6" s="57" customFormat="1" ht="12.75">
      <c r="A106" s="68"/>
      <c r="F106" s="70"/>
    </row>
    <row r="107" spans="1:6" s="57" customFormat="1" ht="12.75">
      <c r="A107" s="68"/>
      <c r="F107" s="70"/>
    </row>
    <row r="108" spans="1:6" s="57" customFormat="1" ht="12.75">
      <c r="A108" s="68"/>
      <c r="F108" s="70"/>
    </row>
    <row r="109" spans="1:6" s="57" customFormat="1" ht="12.75">
      <c r="A109" s="68"/>
      <c r="F109" s="70"/>
    </row>
    <row r="110" spans="1:6" s="57" customFormat="1" ht="12.75">
      <c r="A110" s="68"/>
      <c r="F110" s="70"/>
    </row>
    <row r="111" spans="1:6" s="57" customFormat="1" ht="12.75">
      <c r="A111" s="68"/>
      <c r="F111" s="70"/>
    </row>
    <row r="112" spans="1:6" s="57" customFormat="1" ht="12.75">
      <c r="A112" s="68"/>
      <c r="F112" s="70"/>
    </row>
    <row r="113" spans="1:6" s="57" customFormat="1" ht="12.75">
      <c r="A113" s="68"/>
      <c r="F113" s="70"/>
    </row>
    <row r="114" spans="1:6" s="57" customFormat="1" ht="12.75">
      <c r="A114" s="68"/>
      <c r="F114" s="70"/>
    </row>
    <row r="115" spans="1:6" s="57" customFormat="1" ht="12.75">
      <c r="A115" s="68"/>
      <c r="F115" s="70"/>
    </row>
    <row r="116" spans="1:6" s="57" customFormat="1" ht="12.75">
      <c r="A116" s="68"/>
      <c r="F116" s="70"/>
    </row>
    <row r="117" spans="1:6" s="57" customFormat="1" ht="12.75">
      <c r="A117" s="68"/>
      <c r="F117" s="70"/>
    </row>
    <row r="118" spans="1:6" s="57" customFormat="1" ht="12.75">
      <c r="A118" s="68"/>
      <c r="F118" s="70"/>
    </row>
    <row r="119" spans="1:6" s="57" customFormat="1" ht="12.75">
      <c r="A119" s="68"/>
      <c r="F119" s="70"/>
    </row>
    <row r="120" spans="1:6" s="57" customFormat="1" ht="12.75">
      <c r="A120" s="68"/>
      <c r="F120" s="70"/>
    </row>
    <row r="121" spans="1:6" s="57" customFormat="1" ht="12.75">
      <c r="A121" s="68"/>
      <c r="F121" s="70"/>
    </row>
    <row r="122" spans="1:6" s="57" customFormat="1" ht="12.75">
      <c r="A122" s="68"/>
      <c r="F122" s="70"/>
    </row>
    <row r="123" spans="1:6" s="57" customFormat="1" ht="12.75">
      <c r="A123" s="68"/>
      <c r="F123" s="70"/>
    </row>
    <row r="124" spans="1:6" s="57" customFormat="1" ht="12.75">
      <c r="A124" s="68"/>
      <c r="F124" s="70"/>
    </row>
    <row r="125" spans="1:6" s="57" customFormat="1" ht="12.75">
      <c r="A125" s="68"/>
      <c r="F125" s="70"/>
    </row>
    <row r="126" spans="1:6" s="57" customFormat="1" ht="12.75">
      <c r="A126" s="68"/>
      <c r="F126" s="70"/>
    </row>
    <row r="127" spans="1:6" s="57" customFormat="1" ht="12.75">
      <c r="A127" s="68"/>
      <c r="F127" s="70"/>
    </row>
    <row r="128" spans="1:6" s="57" customFormat="1" ht="12.75">
      <c r="A128" s="68"/>
      <c r="F128" s="70"/>
    </row>
    <row r="129" spans="1:6" s="57" customFormat="1" ht="12.75">
      <c r="A129" s="68"/>
      <c r="F129" s="70"/>
    </row>
    <row r="130" spans="1:6" s="57" customFormat="1" ht="12.75">
      <c r="A130" s="68"/>
      <c r="F130" s="70"/>
    </row>
    <row r="131" spans="1:6" s="57" customFormat="1" ht="12.75">
      <c r="A131" s="68"/>
      <c r="F131" s="70"/>
    </row>
    <row r="132" spans="1:6" s="57" customFormat="1" ht="12.75">
      <c r="A132" s="68"/>
      <c r="F132" s="70"/>
    </row>
    <row r="133" spans="1:6" s="57" customFormat="1" ht="12.75">
      <c r="A133" s="68"/>
      <c r="F133" s="70"/>
    </row>
    <row r="134" spans="1:6" s="57" customFormat="1" ht="12.75">
      <c r="A134" s="68"/>
      <c r="F134" s="70"/>
    </row>
    <row r="135" spans="1:6" s="57" customFormat="1" ht="12.75">
      <c r="A135" s="68"/>
      <c r="F135" s="70"/>
    </row>
    <row r="136" spans="1:6" s="57" customFormat="1" ht="12.75">
      <c r="A136" s="68"/>
      <c r="F136" s="70"/>
    </row>
    <row r="137" spans="1:6" s="57" customFormat="1" ht="12.75">
      <c r="A137" s="68"/>
      <c r="F137" s="70"/>
    </row>
    <row r="138" spans="1:6" s="57" customFormat="1" ht="12.75">
      <c r="A138" s="68"/>
      <c r="F138" s="70"/>
    </row>
    <row r="139" spans="1:6" s="57" customFormat="1" ht="12.75">
      <c r="A139" s="68"/>
      <c r="F139" s="70"/>
    </row>
    <row r="140" spans="1:6" s="57" customFormat="1" ht="12.75">
      <c r="A140" s="68"/>
      <c r="F140" s="70"/>
    </row>
    <row r="141" spans="1:6" s="57" customFormat="1" ht="12.75">
      <c r="A141" s="68"/>
      <c r="F141" s="70"/>
    </row>
    <row r="142" spans="1:6" s="57" customFormat="1" ht="12.75">
      <c r="A142" s="68"/>
      <c r="F142" s="70"/>
    </row>
    <row r="143" spans="1:6" s="57" customFormat="1" ht="12.75">
      <c r="A143" s="68"/>
      <c r="F143" s="70"/>
    </row>
    <row r="144" spans="1:6" s="57" customFormat="1" ht="12.75">
      <c r="A144" s="68"/>
      <c r="F144" s="70"/>
    </row>
    <row r="145" spans="1:6" s="57" customFormat="1" ht="12.75">
      <c r="A145" s="68"/>
      <c r="F145" s="70"/>
    </row>
    <row r="146" spans="1:6" s="57" customFormat="1" ht="12.75">
      <c r="A146" s="68"/>
      <c r="F146" s="70"/>
    </row>
    <row r="147" spans="1:6" s="57" customFormat="1" ht="12.75">
      <c r="A147" s="68"/>
      <c r="F147" s="70"/>
    </row>
    <row r="148" spans="1:6" s="57" customFormat="1" ht="12.75">
      <c r="A148" s="68"/>
      <c r="F148" s="70"/>
    </row>
    <row r="149" spans="1:6" s="57" customFormat="1" ht="12.75">
      <c r="A149" s="68"/>
      <c r="F149" s="70"/>
    </row>
    <row r="150" spans="1:6" s="57" customFormat="1" ht="12.75">
      <c r="A150" s="68"/>
      <c r="F150" s="70"/>
    </row>
    <row r="151" spans="1:6" s="57" customFormat="1" ht="12.75">
      <c r="A151" s="68"/>
      <c r="F151" s="70"/>
    </row>
    <row r="152" spans="1:6" s="57" customFormat="1" ht="12.75">
      <c r="A152" s="68"/>
      <c r="F152" s="70"/>
    </row>
    <row r="153" spans="1:6" s="57" customFormat="1" ht="12.75">
      <c r="A153" s="68"/>
      <c r="F153" s="70"/>
    </row>
    <row r="154" spans="1:6" s="57" customFormat="1" ht="12.75">
      <c r="A154" s="68"/>
      <c r="F154" s="70"/>
    </row>
    <row r="155" spans="1:6" s="57" customFormat="1" ht="12.75">
      <c r="A155" s="68"/>
      <c r="F155" s="70"/>
    </row>
    <row r="156" spans="1:6" s="57" customFormat="1" ht="12.75">
      <c r="A156" s="68"/>
      <c r="F156" s="70"/>
    </row>
    <row r="157" spans="1:6" s="57" customFormat="1" ht="12.75">
      <c r="A157" s="68"/>
      <c r="F157" s="70"/>
    </row>
    <row r="158" spans="1:6" s="57" customFormat="1" ht="12.75">
      <c r="A158" s="68"/>
      <c r="F158" s="70"/>
    </row>
    <row r="159" spans="1:6" s="57" customFormat="1" ht="12.75">
      <c r="A159" s="68"/>
      <c r="F159" s="70"/>
    </row>
    <row r="160" spans="1:6" s="57" customFormat="1" ht="12.75">
      <c r="A160" s="68"/>
      <c r="F160" s="70"/>
    </row>
    <row r="161" spans="1:6" s="57" customFormat="1" ht="12.75">
      <c r="A161" s="68"/>
      <c r="F161" s="70"/>
    </row>
    <row r="162" spans="1:6" s="57" customFormat="1" ht="12.75">
      <c r="A162" s="68"/>
      <c r="F162" s="70"/>
    </row>
    <row r="163" spans="1:6" s="57" customFormat="1" ht="12.75">
      <c r="A163" s="68"/>
      <c r="F163" s="70"/>
    </row>
    <row r="164" spans="1:6" s="57" customFormat="1" ht="12.75">
      <c r="A164" s="68"/>
      <c r="F164" s="70"/>
    </row>
    <row r="165" spans="1:6" s="57" customFormat="1" ht="12.75">
      <c r="A165" s="68"/>
      <c r="F165" s="70"/>
    </row>
    <row r="166" spans="1:6" s="57" customFormat="1" ht="12.75">
      <c r="A166" s="68"/>
      <c r="F166" s="70"/>
    </row>
    <row r="167" spans="1:6" s="57" customFormat="1" ht="12.75">
      <c r="A167" s="68"/>
      <c r="F167" s="70"/>
    </row>
    <row r="168" spans="1:6" s="57" customFormat="1" ht="12.75">
      <c r="A168" s="68"/>
      <c r="F168" s="70"/>
    </row>
    <row r="169" spans="1:6" s="57" customFormat="1" ht="12.75">
      <c r="A169" s="68"/>
      <c r="F169" s="70"/>
    </row>
    <row r="170" spans="1:6" s="57" customFormat="1" ht="12.75">
      <c r="A170" s="68"/>
      <c r="F170" s="70"/>
    </row>
    <row r="171" spans="1:6" s="57" customFormat="1" ht="12.75">
      <c r="A171" s="68"/>
      <c r="F171" s="70"/>
    </row>
    <row r="172" spans="1:6" s="57" customFormat="1" ht="12.75">
      <c r="A172" s="68"/>
      <c r="F172" s="70"/>
    </row>
    <row r="173" spans="1:6" s="57" customFormat="1" ht="12.75">
      <c r="A173" s="68"/>
      <c r="F173" s="70"/>
    </row>
    <row r="174" spans="1:6" s="57" customFormat="1" ht="12.75">
      <c r="A174" s="68"/>
      <c r="F174" s="70"/>
    </row>
    <row r="175" spans="1:6" s="57" customFormat="1" ht="12.75">
      <c r="A175" s="68"/>
      <c r="F175" s="70"/>
    </row>
    <row r="176" spans="1:6" s="57" customFormat="1" ht="12.75">
      <c r="A176" s="68"/>
      <c r="F176" s="70"/>
    </row>
    <row r="177" spans="1:6" s="57" customFormat="1" ht="12.75">
      <c r="A177" s="68"/>
      <c r="F177" s="70"/>
    </row>
    <row r="178" spans="1:6" s="57" customFormat="1" ht="12.75">
      <c r="A178" s="68"/>
      <c r="F178" s="70"/>
    </row>
    <row r="179" spans="1:6" s="57" customFormat="1" ht="12.75">
      <c r="A179" s="68"/>
      <c r="F179" s="70"/>
    </row>
    <row r="180" spans="1:6" s="57" customFormat="1" ht="12.75">
      <c r="A180" s="68"/>
      <c r="F180" s="70"/>
    </row>
    <row r="181" spans="1:6" s="57" customFormat="1" ht="12.75">
      <c r="A181" s="68"/>
      <c r="F181" s="70"/>
    </row>
    <row r="182" spans="1:6" s="57" customFormat="1" ht="12.75">
      <c r="A182" s="68"/>
      <c r="F182" s="70"/>
    </row>
    <row r="183" spans="1:6" s="57" customFormat="1" ht="12.75">
      <c r="A183" s="68"/>
      <c r="F183" s="70"/>
    </row>
    <row r="184" spans="1:6" s="57" customFormat="1" ht="12.75">
      <c r="A184" s="68"/>
      <c r="F184" s="70"/>
    </row>
    <row r="185" spans="1:6" s="57" customFormat="1" ht="12.75">
      <c r="A185" s="68"/>
      <c r="F185" s="70"/>
    </row>
    <row r="186" spans="1:6" s="57" customFormat="1" ht="12.75">
      <c r="A186" s="68"/>
      <c r="F186" s="70"/>
    </row>
    <row r="187" spans="1:6" s="57" customFormat="1" ht="12.75">
      <c r="A187" s="68"/>
      <c r="F187" s="70"/>
    </row>
    <row r="188" spans="1:6" s="57" customFormat="1" ht="12.75">
      <c r="A188" s="68"/>
      <c r="F188" s="70"/>
    </row>
    <row r="189" spans="1:6" s="57" customFormat="1" ht="12.75">
      <c r="A189" s="68"/>
      <c r="F189" s="70"/>
    </row>
    <row r="190" spans="1:6" s="57" customFormat="1" ht="12.75">
      <c r="A190" s="68"/>
      <c r="F190" s="70"/>
    </row>
    <row r="191" spans="1:6" s="57" customFormat="1" ht="12.75">
      <c r="A191" s="68"/>
      <c r="F191" s="70"/>
    </row>
    <row r="192" spans="1:6" s="57" customFormat="1" ht="12.75">
      <c r="A192" s="68"/>
      <c r="F192" s="70"/>
    </row>
    <row r="193" spans="1:6" s="57" customFormat="1" ht="12.75">
      <c r="A193" s="68"/>
      <c r="F193" s="70"/>
    </row>
    <row r="194" spans="1:6" s="57" customFormat="1" ht="12.75">
      <c r="A194" s="68"/>
      <c r="F194" s="70"/>
    </row>
    <row r="195" spans="1:6" s="57" customFormat="1" ht="12.75">
      <c r="A195" s="68"/>
      <c r="F195" s="70"/>
    </row>
    <row r="196" spans="1:6" s="57" customFormat="1" ht="12.75">
      <c r="A196" s="68"/>
      <c r="F196" s="70"/>
    </row>
    <row r="197" spans="1:6" s="57" customFormat="1" ht="12.75">
      <c r="A197" s="68"/>
      <c r="F197" s="70"/>
    </row>
    <row r="198" spans="1:6" s="57" customFormat="1" ht="12.75">
      <c r="A198" s="68"/>
      <c r="F198" s="70"/>
    </row>
    <row r="199" spans="1:6" s="57" customFormat="1" ht="12.75">
      <c r="A199" s="68"/>
      <c r="F199" s="70"/>
    </row>
    <row r="200" spans="1:6" s="57" customFormat="1" ht="12.75">
      <c r="A200" s="68"/>
      <c r="F200" s="70"/>
    </row>
    <row r="201" spans="1:6" s="57" customFormat="1" ht="12.75">
      <c r="A201" s="68"/>
      <c r="F201" s="70"/>
    </row>
    <row r="202" spans="1:6" s="57" customFormat="1" ht="12.75">
      <c r="A202" s="68"/>
      <c r="F202" s="70"/>
    </row>
    <row r="203" spans="1:6" s="57" customFormat="1" ht="12.75">
      <c r="A203" s="68"/>
      <c r="F203" s="70"/>
    </row>
    <row r="204" spans="1:6" s="57" customFormat="1" ht="12.75">
      <c r="A204" s="68"/>
      <c r="F204" s="70"/>
    </row>
    <row r="205" spans="1:6" s="57" customFormat="1" ht="12.75">
      <c r="A205" s="68"/>
      <c r="F205" s="70"/>
    </row>
    <row r="206" spans="1:6" s="57" customFormat="1" ht="12.75">
      <c r="A206" s="68"/>
      <c r="F206" s="70"/>
    </row>
    <row r="207" spans="1:6" s="57" customFormat="1" ht="12.75">
      <c r="A207" s="68"/>
      <c r="F207" s="70"/>
    </row>
    <row r="208" spans="1:6" s="57" customFormat="1" ht="12.75">
      <c r="A208" s="68"/>
      <c r="F208" s="70"/>
    </row>
    <row r="209" spans="1:6" s="57" customFormat="1" ht="12.75">
      <c r="A209" s="68"/>
      <c r="F209" s="70"/>
    </row>
    <row r="210" spans="1:6" s="57" customFormat="1" ht="12.75">
      <c r="A210" s="68"/>
      <c r="F210" s="70"/>
    </row>
    <row r="211" spans="1:6" s="57" customFormat="1" ht="12.75">
      <c r="A211" s="68"/>
      <c r="F211" s="70"/>
    </row>
    <row r="212" spans="1:6" s="57" customFormat="1" ht="12.75">
      <c r="A212" s="68"/>
      <c r="F212" s="70"/>
    </row>
    <row r="213" spans="1:6" s="57" customFormat="1" ht="12.75">
      <c r="A213" s="68"/>
      <c r="F213" s="70"/>
    </row>
    <row r="214" spans="1:6" s="57" customFormat="1" ht="12.75">
      <c r="A214" s="68"/>
      <c r="F214" s="70"/>
    </row>
    <row r="215" spans="1:6" s="57" customFormat="1" ht="12.75">
      <c r="A215" s="68"/>
      <c r="F215" s="70"/>
    </row>
    <row r="216" spans="1:6" s="57" customFormat="1" ht="12.75">
      <c r="A216" s="68"/>
      <c r="F216" s="70"/>
    </row>
    <row r="217" spans="1:6" s="57" customFormat="1" ht="12.75">
      <c r="A217" s="68"/>
      <c r="F217" s="70"/>
    </row>
    <row r="218" spans="1:6" s="57" customFormat="1" ht="12.75">
      <c r="A218" s="68"/>
      <c r="F218" s="70"/>
    </row>
    <row r="219" spans="1:6" s="57" customFormat="1" ht="12.75">
      <c r="A219" s="68"/>
      <c r="F219" s="70"/>
    </row>
    <row r="220" spans="1:6" s="57" customFormat="1" ht="12.75">
      <c r="A220" s="68"/>
      <c r="F220" s="70"/>
    </row>
    <row r="221" spans="1:6" s="57" customFormat="1" ht="12.75">
      <c r="A221" s="68"/>
      <c r="F221" s="70"/>
    </row>
    <row r="222" spans="1:6" s="57" customFormat="1" ht="12.75">
      <c r="A222" s="68"/>
      <c r="F222" s="70"/>
    </row>
    <row r="223" spans="1:6" s="57" customFormat="1" ht="12.75">
      <c r="A223" s="68"/>
      <c r="F223" s="70"/>
    </row>
    <row r="224" spans="1:6" s="57" customFormat="1" ht="12.75">
      <c r="A224" s="68"/>
      <c r="F224" s="70"/>
    </row>
    <row r="225" spans="1:6" s="57" customFormat="1" ht="12.75">
      <c r="A225" s="68"/>
      <c r="F225" s="70"/>
    </row>
    <row r="226" spans="1:6" s="57" customFormat="1" ht="12.75">
      <c r="A226" s="68"/>
      <c r="F226" s="70"/>
    </row>
    <row r="227" spans="1:6" s="57" customFormat="1" ht="12.75">
      <c r="A227" s="68"/>
      <c r="F227" s="70"/>
    </row>
    <row r="228" spans="1:6" s="57" customFormat="1" ht="12.75">
      <c r="A228" s="68"/>
      <c r="F228" s="70"/>
    </row>
    <row r="229" spans="1:6" s="57" customFormat="1" ht="12.75">
      <c r="A229" s="68"/>
      <c r="F229" s="70"/>
    </row>
    <row r="230" spans="1:6" s="57" customFormat="1" ht="12.75">
      <c r="A230" s="68"/>
      <c r="F230" s="70"/>
    </row>
    <row r="231" spans="1:6" s="57" customFormat="1" ht="12.75">
      <c r="A231" s="68"/>
      <c r="F231" s="70"/>
    </row>
    <row r="232" spans="1:6" s="57" customFormat="1" ht="12.75">
      <c r="A232" s="68"/>
      <c r="F232" s="70"/>
    </row>
    <row r="233" spans="1:6" s="57" customFormat="1" ht="12.75">
      <c r="A233" s="68"/>
      <c r="F233" s="70"/>
    </row>
    <row r="234" spans="1:6" s="57" customFormat="1" ht="12.75">
      <c r="A234" s="68"/>
      <c r="F234" s="70"/>
    </row>
    <row r="235" spans="1:6" s="57" customFormat="1" ht="12.75">
      <c r="A235" s="68"/>
      <c r="F235" s="70"/>
    </row>
    <row r="236" spans="1:6" s="57" customFormat="1" ht="12.75">
      <c r="A236" s="68"/>
      <c r="F236" s="70"/>
    </row>
    <row r="237" spans="1:6" s="57" customFormat="1" ht="12.75">
      <c r="A237" s="68"/>
      <c r="F237" s="70"/>
    </row>
    <row r="238" spans="1:6" s="57" customFormat="1" ht="12.75">
      <c r="A238" s="68"/>
      <c r="F238" s="70"/>
    </row>
    <row r="239" spans="1:6" s="57" customFormat="1" ht="12.75">
      <c r="A239" s="68"/>
      <c r="F239" s="70"/>
    </row>
    <row r="240" spans="1:6" s="57" customFormat="1" ht="12.75">
      <c r="A240" s="68"/>
      <c r="F240" s="70"/>
    </row>
    <row r="241" spans="1:6" s="57" customFormat="1" ht="12.75">
      <c r="A241" s="68"/>
      <c r="F241" s="70"/>
    </row>
    <row r="242" spans="1:6" s="57" customFormat="1" ht="12.75">
      <c r="A242" s="68"/>
      <c r="F242" s="70"/>
    </row>
    <row r="243" spans="1:6" s="57" customFormat="1" ht="12.75">
      <c r="A243" s="68"/>
      <c r="F243" s="70"/>
    </row>
    <row r="244" spans="1:6" s="57" customFormat="1" ht="12.75">
      <c r="A244" s="68"/>
      <c r="F244" s="70"/>
    </row>
    <row r="245" spans="1:6" s="57" customFormat="1" ht="12.75">
      <c r="A245" s="68"/>
      <c r="F245" s="70"/>
    </row>
    <row r="246" spans="1:6" s="57" customFormat="1" ht="12.75">
      <c r="A246" s="68"/>
      <c r="F246" s="70"/>
    </row>
    <row r="247" spans="1:6" s="57" customFormat="1" ht="12.75">
      <c r="A247" s="68"/>
      <c r="F247" s="70"/>
    </row>
    <row r="248" spans="1:6" s="57" customFormat="1" ht="12.75">
      <c r="A248" s="68"/>
      <c r="F248" s="70"/>
    </row>
    <row r="249" spans="1:6" s="57" customFormat="1" ht="12.75">
      <c r="A249" s="68"/>
      <c r="F249" s="70"/>
    </row>
    <row r="250" spans="1:6" s="57" customFormat="1" ht="12.75">
      <c r="A250" s="68"/>
      <c r="F250" s="70"/>
    </row>
    <row r="251" spans="1:6" s="57" customFormat="1" ht="12.75">
      <c r="A251" s="68"/>
      <c r="F251" s="70"/>
    </row>
    <row r="252" spans="1:6" s="57" customFormat="1" ht="12.75">
      <c r="A252" s="68"/>
      <c r="F252" s="70"/>
    </row>
    <row r="253" spans="1:6" s="57" customFormat="1" ht="12.75">
      <c r="A253" s="68"/>
      <c r="F253" s="70"/>
    </row>
    <row r="254" spans="1:6" s="57" customFormat="1" ht="12.75">
      <c r="A254" s="68"/>
      <c r="F254" s="70"/>
    </row>
    <row r="255" spans="1:6" s="57" customFormat="1" ht="12.75">
      <c r="A255" s="68"/>
      <c r="F255" s="70"/>
    </row>
    <row r="256" spans="1:6" s="57" customFormat="1" ht="12.75">
      <c r="A256" s="68"/>
      <c r="F256" s="70"/>
    </row>
    <row r="257" spans="1:6" s="57" customFormat="1" ht="12.75">
      <c r="A257" s="68"/>
      <c r="F257" s="70"/>
    </row>
    <row r="258" spans="1:6" s="57" customFormat="1" ht="12.75">
      <c r="A258" s="68"/>
      <c r="F258" s="70"/>
    </row>
    <row r="259" spans="1:6" s="57" customFormat="1" ht="12.75">
      <c r="A259" s="68"/>
      <c r="F259" s="70"/>
    </row>
    <row r="260" spans="1:6" s="57" customFormat="1" ht="12.75">
      <c r="A260" s="68"/>
      <c r="F260" s="70"/>
    </row>
    <row r="261" spans="1:6" s="57" customFormat="1" ht="12.75">
      <c r="A261" s="68"/>
      <c r="F261" s="70"/>
    </row>
    <row r="262" spans="1:6" s="57" customFormat="1" ht="12.75">
      <c r="A262" s="68"/>
      <c r="F262" s="70"/>
    </row>
    <row r="263" spans="1:6" s="57" customFormat="1" ht="12.75">
      <c r="A263" s="68"/>
      <c r="F263" s="70"/>
    </row>
    <row r="264" spans="1:6" s="57" customFormat="1" ht="12.75">
      <c r="A264" s="68"/>
      <c r="F264" s="70"/>
    </row>
    <row r="265" spans="1:6" s="57" customFormat="1" ht="12.75">
      <c r="A265" s="68"/>
      <c r="F265" s="70"/>
    </row>
    <row r="266" spans="1:6" s="57" customFormat="1" ht="12.75">
      <c r="A266" s="68"/>
      <c r="F266" s="70"/>
    </row>
    <row r="267" spans="1:6" s="57" customFormat="1" ht="12.75">
      <c r="A267" s="68"/>
      <c r="F267" s="70"/>
    </row>
    <row r="268" spans="1:6" s="57" customFormat="1" ht="12.75">
      <c r="A268" s="68"/>
      <c r="F268" s="70"/>
    </row>
    <row r="269" spans="1:6" s="57" customFormat="1" ht="12.75">
      <c r="A269" s="68"/>
      <c r="F269" s="70"/>
    </row>
    <row r="270" spans="1:6" s="57" customFormat="1" ht="12.75">
      <c r="A270" s="68"/>
      <c r="F270" s="70"/>
    </row>
    <row r="271" spans="1:6" s="57" customFormat="1" ht="12.75">
      <c r="A271" s="68"/>
      <c r="F271" s="70"/>
    </row>
    <row r="272" spans="1:6" s="57" customFormat="1" ht="12.75">
      <c r="A272" s="68"/>
      <c r="F272" s="70"/>
    </row>
    <row r="273" spans="1:6" s="57" customFormat="1" ht="12.75">
      <c r="A273" s="68"/>
      <c r="F273" s="70"/>
    </row>
    <row r="274" spans="1:6" s="57" customFormat="1" ht="12.75">
      <c r="A274" s="68"/>
      <c r="F274" s="70"/>
    </row>
    <row r="275" spans="1:6" s="57" customFormat="1" ht="12.75">
      <c r="A275" s="68"/>
      <c r="F275" s="70"/>
    </row>
    <row r="276" spans="1:6" s="57" customFormat="1" ht="12.75">
      <c r="A276" s="68"/>
      <c r="F276" s="70"/>
    </row>
    <row r="277" spans="1:6" s="57" customFormat="1" ht="12.75">
      <c r="A277" s="68"/>
      <c r="F277" s="70"/>
    </row>
    <row r="278" spans="1:6" s="57" customFormat="1" ht="12.75">
      <c r="A278" s="68"/>
      <c r="F278" s="70"/>
    </row>
    <row r="279" spans="1:6" s="57" customFormat="1" ht="12.75">
      <c r="A279" s="68"/>
      <c r="F279" s="70"/>
    </row>
    <row r="280" spans="1:6" s="57" customFormat="1" ht="12.75">
      <c r="A280" s="68"/>
      <c r="F280" s="70"/>
    </row>
    <row r="281" spans="1:6" s="57" customFormat="1" ht="12.75">
      <c r="A281" s="68"/>
      <c r="F281" s="70"/>
    </row>
    <row r="282" spans="1:6" s="57" customFormat="1" ht="12.75">
      <c r="A282" s="68"/>
      <c r="F282" s="70"/>
    </row>
    <row r="283" spans="1:6" s="57" customFormat="1" ht="12.75">
      <c r="A283" s="68"/>
      <c r="F283" s="70"/>
    </row>
    <row r="284" spans="1:6" s="57" customFormat="1" ht="12.75">
      <c r="A284" s="68"/>
      <c r="F284" s="70"/>
    </row>
    <row r="285" spans="1:6" s="57" customFormat="1" ht="12.75">
      <c r="A285" s="68"/>
      <c r="F285" s="70"/>
    </row>
    <row r="286" spans="1:6" s="57" customFormat="1" ht="12.75">
      <c r="A286" s="68"/>
      <c r="F286" s="70"/>
    </row>
    <row r="287" spans="1:6" s="57" customFormat="1" ht="12.75">
      <c r="A287" s="68"/>
      <c r="F287" s="70"/>
    </row>
    <row r="288" spans="1:6" s="57" customFormat="1" ht="12.75">
      <c r="A288" s="68"/>
      <c r="F288" s="70"/>
    </row>
    <row r="289" spans="1:6" s="57" customFormat="1" ht="12.75">
      <c r="A289" s="68"/>
      <c r="F289" s="70"/>
    </row>
    <row r="290" spans="1:6" s="57" customFormat="1" ht="12.75">
      <c r="A290" s="68"/>
      <c r="F290" s="70"/>
    </row>
    <row r="291" spans="1:6" s="57" customFormat="1" ht="12.75">
      <c r="A291" s="68"/>
      <c r="F291" s="70"/>
    </row>
    <row r="292" spans="1:6" s="57" customFormat="1" ht="12.75">
      <c r="A292" s="68"/>
      <c r="F292" s="70"/>
    </row>
    <row r="293" spans="1:6" s="57" customFormat="1" ht="12.75">
      <c r="A293" s="68"/>
      <c r="F293" s="70"/>
    </row>
    <row r="294" spans="1:6" s="57" customFormat="1" ht="12.75">
      <c r="A294" s="68"/>
      <c r="F294" s="70"/>
    </row>
    <row r="295" spans="1:6" s="57" customFormat="1" ht="12.75">
      <c r="A295" s="68"/>
      <c r="F295" s="70"/>
    </row>
    <row r="296" spans="1:6" s="57" customFormat="1" ht="12.75">
      <c r="A296" s="68"/>
      <c r="F296" s="70"/>
    </row>
    <row r="297" spans="1:6" s="57" customFormat="1" ht="12.75">
      <c r="A297" s="68"/>
      <c r="F297" s="70"/>
    </row>
    <row r="298" spans="1:6" s="57" customFormat="1" ht="12.75">
      <c r="A298" s="68"/>
      <c r="F298" s="70"/>
    </row>
    <row r="299" spans="1:6" s="57" customFormat="1" ht="12.75">
      <c r="A299" s="68"/>
      <c r="F299" s="70"/>
    </row>
    <row r="300" spans="1:6" s="57" customFormat="1" ht="12.75">
      <c r="A300" s="68"/>
      <c r="F300" s="70"/>
    </row>
    <row r="301" spans="1:6" s="57" customFormat="1" ht="12.75">
      <c r="A301" s="68"/>
      <c r="F301" s="70"/>
    </row>
    <row r="302" spans="1:6" s="57" customFormat="1" ht="12.75">
      <c r="A302" s="68"/>
      <c r="F302" s="70"/>
    </row>
    <row r="303" spans="1:6" s="57" customFormat="1" ht="12.75">
      <c r="A303" s="68"/>
      <c r="F303" s="70"/>
    </row>
    <row r="304" spans="1:6" s="57" customFormat="1" ht="12.75">
      <c r="A304" s="68"/>
      <c r="F304" s="70"/>
    </row>
    <row r="305" spans="1:6" s="57" customFormat="1" ht="12.75">
      <c r="A305" s="68"/>
      <c r="F305" s="70"/>
    </row>
    <row r="306" spans="1:6" s="57" customFormat="1" ht="12.75">
      <c r="A306" s="68"/>
      <c r="F306" s="70"/>
    </row>
    <row r="307" spans="1:6" s="57" customFormat="1" ht="12.75">
      <c r="A307" s="68"/>
      <c r="F307" s="70"/>
    </row>
    <row r="308" spans="1:6" s="57" customFormat="1" ht="12.75">
      <c r="A308" s="68"/>
      <c r="F308" s="70"/>
    </row>
    <row r="309" spans="1:6" s="57" customFormat="1" ht="12.75">
      <c r="A309" s="68"/>
      <c r="F309" s="70"/>
    </row>
    <row r="310" spans="1:6" s="57" customFormat="1" ht="12.75">
      <c r="A310" s="68"/>
      <c r="F310" s="70"/>
    </row>
    <row r="311" spans="1:6" s="57" customFormat="1" ht="12.75">
      <c r="A311" s="68"/>
      <c r="F311" s="70"/>
    </row>
    <row r="312" spans="1:6" s="57" customFormat="1" ht="12.75">
      <c r="A312" s="68"/>
      <c r="F312" s="70"/>
    </row>
    <row r="313" spans="1:6" s="57" customFormat="1" ht="12.75">
      <c r="A313" s="68"/>
      <c r="F313" s="70"/>
    </row>
    <row r="314" spans="1:6" s="57" customFormat="1" ht="12.75">
      <c r="A314" s="68"/>
      <c r="F314" s="70"/>
    </row>
    <row r="315" spans="1:6" s="57" customFormat="1" ht="12.75">
      <c r="A315" s="68"/>
      <c r="F315" s="70"/>
    </row>
    <row r="316" spans="1:6" s="57" customFormat="1" ht="12.75">
      <c r="A316" s="68"/>
      <c r="F316" s="70"/>
    </row>
    <row r="317" spans="1:6" s="57" customFormat="1" ht="12.75">
      <c r="A317" s="68"/>
      <c r="F317" s="70"/>
    </row>
    <row r="318" spans="1:6" s="57" customFormat="1" ht="12.75">
      <c r="A318" s="68"/>
      <c r="F318" s="70"/>
    </row>
    <row r="319" spans="1:6" s="57" customFormat="1" ht="12.75">
      <c r="A319" s="68"/>
      <c r="F319" s="70"/>
    </row>
    <row r="320" spans="1:6" s="57" customFormat="1" ht="12.75">
      <c r="A320" s="68"/>
      <c r="F320" s="70"/>
    </row>
    <row r="321" spans="1:6" s="57" customFormat="1" ht="12.75">
      <c r="A321" s="68"/>
      <c r="F321" s="70"/>
    </row>
    <row r="322" spans="1:6" s="57" customFormat="1" ht="12.75">
      <c r="A322" s="68"/>
      <c r="F322" s="70"/>
    </row>
    <row r="323" spans="1:6" s="57" customFormat="1" ht="12.75">
      <c r="A323" s="68"/>
      <c r="F323" s="70"/>
    </row>
    <row r="324" spans="1:6" s="57" customFormat="1" ht="12.75">
      <c r="A324" s="68"/>
      <c r="F324" s="70"/>
    </row>
    <row r="325" spans="1:6" s="57" customFormat="1" ht="12.75">
      <c r="A325" s="68"/>
      <c r="F325" s="70"/>
    </row>
    <row r="326" spans="1:6" s="57" customFormat="1" ht="12.75">
      <c r="A326" s="68"/>
      <c r="F326" s="70"/>
    </row>
    <row r="327" spans="1:6" s="57" customFormat="1" ht="12.75">
      <c r="A327" s="68"/>
      <c r="F327" s="70"/>
    </row>
    <row r="328" spans="1:6" s="57" customFormat="1" ht="12.75">
      <c r="A328" s="68"/>
      <c r="F328" s="70"/>
    </row>
    <row r="329" spans="1:6" s="57" customFormat="1" ht="12.75">
      <c r="A329" s="68"/>
      <c r="F329" s="70"/>
    </row>
    <row r="330" spans="1:6" s="57" customFormat="1" ht="12.75">
      <c r="A330" s="68"/>
      <c r="F330" s="70"/>
    </row>
    <row r="331" spans="1:6" s="57" customFormat="1" ht="12.75">
      <c r="A331" s="68"/>
      <c r="F331" s="70"/>
    </row>
    <row r="332" spans="1:6" s="57" customFormat="1" ht="12.75">
      <c r="A332" s="68"/>
      <c r="F332" s="70"/>
    </row>
    <row r="333" spans="1:6" s="57" customFormat="1" ht="12.75">
      <c r="A333" s="68"/>
      <c r="F333" s="70"/>
    </row>
    <row r="334" spans="1:6" s="57" customFormat="1" ht="12.75">
      <c r="A334" s="68"/>
      <c r="F334" s="70"/>
    </row>
    <row r="335" spans="1:6" s="57" customFormat="1" ht="12.75">
      <c r="A335" s="68"/>
      <c r="F335" s="70"/>
    </row>
    <row r="336" spans="1:6" s="57" customFormat="1" ht="12.75">
      <c r="A336" s="68"/>
      <c r="F336" s="70"/>
    </row>
    <row r="337" spans="1:6" s="57" customFormat="1" ht="12.75">
      <c r="A337" s="68"/>
      <c r="F337" s="70"/>
    </row>
    <row r="338" spans="1:6" s="57" customFormat="1" ht="12.75">
      <c r="A338" s="68"/>
      <c r="F338" s="70"/>
    </row>
    <row r="339" spans="1:6" s="57" customFormat="1" ht="12.75">
      <c r="A339" s="68"/>
      <c r="F339" s="70"/>
    </row>
    <row r="340" spans="1:6" s="57" customFormat="1" ht="12.75">
      <c r="A340" s="68"/>
      <c r="F340" s="70"/>
    </row>
    <row r="341" spans="1:6" s="57" customFormat="1" ht="12.75">
      <c r="A341" s="68"/>
      <c r="F341" s="70"/>
    </row>
    <row r="342" spans="1:6" s="57" customFormat="1" ht="12.75">
      <c r="A342" s="68"/>
      <c r="F342" s="70"/>
    </row>
    <row r="343" spans="1:6" s="57" customFormat="1" ht="12.75">
      <c r="A343" s="68"/>
      <c r="F343" s="70"/>
    </row>
    <row r="344" spans="1:6" s="57" customFormat="1" ht="12.75">
      <c r="A344" s="68"/>
      <c r="F344" s="70"/>
    </row>
    <row r="345" spans="1:6" s="57" customFormat="1" ht="12.75">
      <c r="A345" s="68"/>
      <c r="F345" s="70"/>
    </row>
    <row r="346" spans="1:6" s="57" customFormat="1" ht="12.75">
      <c r="A346" s="68"/>
      <c r="F346" s="70"/>
    </row>
    <row r="347" spans="1:6" s="57" customFormat="1" ht="12.75">
      <c r="A347" s="68"/>
      <c r="F347" s="70"/>
    </row>
    <row r="348" spans="1:6" s="57" customFormat="1" ht="12.75">
      <c r="A348" s="68"/>
      <c r="F348" s="70"/>
    </row>
    <row r="349" spans="1:6" s="57" customFormat="1" ht="12.75">
      <c r="A349" s="68"/>
      <c r="F349" s="70"/>
    </row>
    <row r="350" spans="1:6" s="57" customFormat="1" ht="12.75">
      <c r="A350" s="68"/>
      <c r="F350" s="70"/>
    </row>
    <row r="351" spans="1:6" s="57" customFormat="1" ht="12.75">
      <c r="A351" s="68"/>
      <c r="F351" s="70"/>
    </row>
    <row r="352" spans="1:6" s="57" customFormat="1" ht="12.75">
      <c r="A352" s="68"/>
      <c r="F352" s="70"/>
    </row>
    <row r="353" spans="1:6" s="57" customFormat="1" ht="12.75">
      <c r="A353" s="68"/>
      <c r="F353" s="70"/>
    </row>
    <row r="354" spans="1:6" s="57" customFormat="1" ht="12.75">
      <c r="A354" s="68"/>
      <c r="F354" s="70"/>
    </row>
    <row r="355" spans="1:6" s="57" customFormat="1" ht="12.75">
      <c r="A355" s="68"/>
      <c r="F355" s="70"/>
    </row>
    <row r="356" spans="1:6" s="57" customFormat="1" ht="12.75">
      <c r="A356" s="68"/>
      <c r="F356" s="70"/>
    </row>
    <row r="357" spans="1:6" s="57" customFormat="1" ht="12.75">
      <c r="A357" s="68"/>
      <c r="F357" s="70"/>
    </row>
    <row r="358" spans="1:6" s="57" customFormat="1" ht="12.75">
      <c r="A358" s="68"/>
      <c r="F358" s="70"/>
    </row>
    <row r="359" spans="1:6" s="57" customFormat="1" ht="12.75">
      <c r="A359" s="68"/>
      <c r="F359" s="70"/>
    </row>
    <row r="360" spans="1:6" s="57" customFormat="1" ht="12.75">
      <c r="A360" s="68"/>
      <c r="F360" s="70"/>
    </row>
    <row r="361" spans="1:6" s="57" customFormat="1" ht="12.75">
      <c r="A361" s="68"/>
      <c r="F361" s="70"/>
    </row>
    <row r="362" spans="1:6" s="57" customFormat="1" ht="12.75">
      <c r="A362" s="68"/>
      <c r="F362" s="70"/>
    </row>
    <row r="363" spans="1:6" s="57" customFormat="1" ht="12.75">
      <c r="A363" s="68"/>
      <c r="F363" s="70"/>
    </row>
    <row r="364" spans="1:6" s="57" customFormat="1" ht="12.75">
      <c r="A364" s="68"/>
      <c r="F364" s="70"/>
    </row>
    <row r="365" spans="1:6" s="57" customFormat="1" ht="12.75">
      <c r="A365" s="68"/>
      <c r="F365" s="70"/>
    </row>
    <row r="366" spans="1:6" s="57" customFormat="1" ht="12.75">
      <c r="A366" s="68"/>
      <c r="F366" s="70"/>
    </row>
    <row r="367" spans="1:6" s="57" customFormat="1" ht="12.75">
      <c r="A367" s="68"/>
      <c r="F367" s="70"/>
    </row>
    <row r="368" spans="1:6" s="57" customFormat="1" ht="12.75">
      <c r="A368" s="68"/>
      <c r="F368" s="70"/>
    </row>
    <row r="369" spans="1:6" s="57" customFormat="1" ht="12.75">
      <c r="A369" s="68"/>
      <c r="F369" s="70"/>
    </row>
    <row r="370" spans="1:6" s="57" customFormat="1" ht="12.75">
      <c r="A370" s="68"/>
      <c r="F370" s="70"/>
    </row>
    <row r="371" spans="1:6" s="57" customFormat="1" ht="12.75">
      <c r="A371" s="68"/>
      <c r="F371" s="70"/>
    </row>
    <row r="372" spans="1:6" s="57" customFormat="1" ht="12.75">
      <c r="A372" s="68"/>
      <c r="F372" s="70"/>
    </row>
    <row r="373" spans="1:6" s="57" customFormat="1" ht="12.75">
      <c r="A373" s="68"/>
      <c r="F373" s="70"/>
    </row>
    <row r="374" spans="1:6" s="57" customFormat="1" ht="12.75">
      <c r="A374" s="68"/>
      <c r="F374" s="70"/>
    </row>
    <row r="375" spans="1:6" s="57" customFormat="1" ht="12.75">
      <c r="A375" s="68"/>
      <c r="F375" s="70"/>
    </row>
    <row r="376" spans="1:6" s="57" customFormat="1" ht="12.75">
      <c r="A376" s="68"/>
      <c r="F376" s="70"/>
    </row>
    <row r="377" spans="1:6" s="57" customFormat="1" ht="12.75">
      <c r="A377" s="68"/>
      <c r="F377" s="70"/>
    </row>
    <row r="378" spans="1:6" s="57" customFormat="1" ht="12.75">
      <c r="A378" s="68"/>
      <c r="F378" s="70"/>
    </row>
    <row r="379" spans="1:6" s="57" customFormat="1" ht="12.75">
      <c r="A379" s="68"/>
      <c r="F379" s="70"/>
    </row>
    <row r="380" spans="1:6" s="57" customFormat="1" ht="12.75">
      <c r="A380" s="68"/>
      <c r="F380" s="70"/>
    </row>
    <row r="381" spans="1:6" s="57" customFormat="1" ht="12.75">
      <c r="A381" s="68"/>
      <c r="F381" s="70"/>
    </row>
    <row r="382" spans="1:6" s="57" customFormat="1" ht="12.75">
      <c r="A382" s="68"/>
      <c r="F382" s="70"/>
    </row>
    <row r="383" spans="1:6" s="57" customFormat="1" ht="12.75">
      <c r="A383" s="68"/>
      <c r="F383" s="70"/>
    </row>
    <row r="384" spans="1:6" s="57" customFormat="1" ht="12.75">
      <c r="A384" s="68"/>
      <c r="F384" s="70"/>
    </row>
    <row r="385" spans="1:6" s="57" customFormat="1" ht="12.75">
      <c r="A385" s="68"/>
      <c r="F385" s="70"/>
    </row>
    <row r="386" spans="1:6" s="57" customFormat="1" ht="12.75">
      <c r="A386" s="68"/>
      <c r="F386" s="70"/>
    </row>
    <row r="387" spans="1:6" s="57" customFormat="1" ht="12.75">
      <c r="A387" s="68"/>
      <c r="F387" s="70"/>
    </row>
    <row r="388" spans="1:6" s="57" customFormat="1" ht="12.75">
      <c r="A388" s="68"/>
      <c r="F388" s="70"/>
    </row>
    <row r="389" spans="1:6" s="57" customFormat="1" ht="12.75">
      <c r="A389" s="68"/>
      <c r="F389" s="70"/>
    </row>
    <row r="390" spans="1:6" s="57" customFormat="1" ht="12.75">
      <c r="A390" s="68"/>
      <c r="F390" s="70"/>
    </row>
    <row r="391" spans="1:6" s="57" customFormat="1" ht="12.75">
      <c r="A391" s="68"/>
      <c r="F391" s="70"/>
    </row>
    <row r="392" spans="1:6" s="57" customFormat="1" ht="12.75">
      <c r="A392" s="68"/>
      <c r="F392" s="70"/>
    </row>
    <row r="393" spans="1:6" s="57" customFormat="1" ht="12.75">
      <c r="A393" s="68"/>
      <c r="F393" s="70"/>
    </row>
    <row r="394" spans="1:6" s="57" customFormat="1" ht="12.75">
      <c r="A394" s="68"/>
      <c r="F394" s="70"/>
    </row>
    <row r="395" spans="1:6" s="57" customFormat="1" ht="12.75">
      <c r="A395" s="68"/>
      <c r="F395" s="70"/>
    </row>
    <row r="396" spans="1:6" s="57" customFormat="1" ht="12.75">
      <c r="A396" s="68"/>
      <c r="F396" s="70"/>
    </row>
    <row r="397" spans="1:6" s="57" customFormat="1" ht="12.75">
      <c r="A397" s="68"/>
      <c r="F397" s="70"/>
    </row>
    <row r="398" spans="1:6" s="57" customFormat="1" ht="12.75">
      <c r="A398" s="68"/>
      <c r="F398" s="70"/>
    </row>
    <row r="399" spans="1:6" s="57" customFormat="1" ht="12.75">
      <c r="A399" s="68"/>
      <c r="F399" s="70"/>
    </row>
    <row r="400" spans="1:6" s="57" customFormat="1" ht="12.75">
      <c r="A400" s="68"/>
      <c r="F400" s="70"/>
    </row>
    <row r="401" spans="1:6" s="57" customFormat="1" ht="12.75">
      <c r="A401" s="68"/>
      <c r="F401" s="70"/>
    </row>
    <row r="402" spans="1:6" s="57" customFormat="1" ht="12.75">
      <c r="A402" s="68"/>
      <c r="F402" s="70"/>
    </row>
    <row r="403" spans="1:6" s="57" customFormat="1" ht="12.75">
      <c r="A403" s="68"/>
      <c r="F403" s="70"/>
    </row>
    <row r="404" spans="1:6" s="57" customFormat="1" ht="12.75">
      <c r="A404" s="68"/>
      <c r="F404" s="70"/>
    </row>
    <row r="405" spans="1:6" s="57" customFormat="1" ht="12.75">
      <c r="A405" s="68"/>
      <c r="F405" s="70"/>
    </row>
    <row r="406" spans="1:6" s="57" customFormat="1" ht="12.75">
      <c r="A406" s="68"/>
      <c r="F406" s="70"/>
    </row>
    <row r="407" spans="1:6" s="57" customFormat="1" ht="12.75">
      <c r="A407" s="68"/>
      <c r="F407" s="70"/>
    </row>
    <row r="408" spans="1:6" s="57" customFormat="1" ht="12.75">
      <c r="A408" s="68"/>
      <c r="F408" s="70"/>
    </row>
    <row r="409" spans="1:6" s="57" customFormat="1" ht="12.75">
      <c r="A409" s="68"/>
      <c r="F409" s="70"/>
    </row>
    <row r="410" spans="1:6" s="57" customFormat="1" ht="12.75">
      <c r="A410" s="68"/>
      <c r="F410" s="70"/>
    </row>
    <row r="411" spans="1:6" s="57" customFormat="1" ht="12.75">
      <c r="A411" s="68"/>
      <c r="F411" s="70"/>
    </row>
    <row r="412" spans="1:6" s="57" customFormat="1" ht="12.75">
      <c r="A412" s="68"/>
      <c r="F412" s="70"/>
    </row>
    <row r="413" spans="1:6" s="57" customFormat="1" ht="12.75">
      <c r="A413" s="68"/>
      <c r="F413" s="70"/>
    </row>
    <row r="414" spans="1:6" s="57" customFormat="1" ht="12.75">
      <c r="A414" s="68"/>
      <c r="F414" s="70"/>
    </row>
    <row r="415" spans="1:6" s="57" customFormat="1" ht="12.75">
      <c r="A415" s="68"/>
      <c r="F415" s="70"/>
    </row>
    <row r="416" spans="1:6" s="57" customFormat="1" ht="12.75">
      <c r="A416" s="68"/>
      <c r="F416" s="70"/>
    </row>
    <row r="417" spans="1:6" s="57" customFormat="1" ht="12.75">
      <c r="A417" s="68"/>
      <c r="F417" s="70"/>
    </row>
    <row r="418" spans="1:6" s="57" customFormat="1" ht="12.75">
      <c r="A418" s="68"/>
      <c r="F418" s="70"/>
    </row>
    <row r="419" spans="1:6" s="57" customFormat="1" ht="12.75">
      <c r="A419" s="68"/>
      <c r="F419" s="70"/>
    </row>
    <row r="420" spans="1:6" s="57" customFormat="1" ht="12.75">
      <c r="A420" s="68"/>
      <c r="F420" s="70"/>
    </row>
    <row r="421" spans="1:6" s="57" customFormat="1" ht="12.75">
      <c r="A421" s="68"/>
      <c r="F421" s="70"/>
    </row>
    <row r="422" spans="1:6" s="57" customFormat="1" ht="12.75">
      <c r="A422" s="68"/>
      <c r="F422" s="70"/>
    </row>
    <row r="423" spans="1:6" s="57" customFormat="1" ht="12.75">
      <c r="A423" s="68"/>
      <c r="F423" s="70"/>
    </row>
    <row r="424" spans="1:6" s="57" customFormat="1" ht="12.75">
      <c r="A424" s="68"/>
      <c r="F424" s="70"/>
    </row>
    <row r="425" spans="1:6" s="57" customFormat="1" ht="12.75">
      <c r="A425" s="68"/>
      <c r="F425" s="70"/>
    </row>
    <row r="426" spans="1:6" s="57" customFormat="1" ht="12.75">
      <c r="A426" s="68"/>
      <c r="F426" s="70"/>
    </row>
    <row r="427" spans="1:6" s="57" customFormat="1" ht="12.75">
      <c r="A427" s="68"/>
      <c r="F427" s="70"/>
    </row>
    <row r="428" spans="1:6" s="57" customFormat="1" ht="12.75">
      <c r="A428" s="68"/>
      <c r="F428" s="70"/>
    </row>
    <row r="429" spans="1:6" s="57" customFormat="1" ht="12.75">
      <c r="A429" s="68"/>
      <c r="F429" s="70"/>
    </row>
    <row r="430" spans="1:6" s="57" customFormat="1" ht="12.75">
      <c r="A430" s="68"/>
      <c r="F430" s="70"/>
    </row>
    <row r="431" spans="1:6" s="57" customFormat="1" ht="12.75">
      <c r="A431" s="68"/>
      <c r="F431" s="70"/>
    </row>
    <row r="432" spans="1:6" s="57" customFormat="1" ht="12.75">
      <c r="A432" s="68"/>
      <c r="F432" s="70"/>
    </row>
    <row r="433" spans="1:6" s="57" customFormat="1" ht="12.75">
      <c r="A433" s="68"/>
      <c r="F433" s="70"/>
    </row>
    <row r="434" spans="1:6" s="57" customFormat="1" ht="12.75">
      <c r="A434" s="68"/>
      <c r="F434" s="70"/>
    </row>
    <row r="435" spans="1:6" s="57" customFormat="1" ht="12.75">
      <c r="A435" s="68"/>
      <c r="F435" s="70"/>
    </row>
    <row r="436" spans="1:6" s="57" customFormat="1" ht="12.75">
      <c r="A436" s="68"/>
      <c r="F436" s="70"/>
    </row>
    <row r="437" spans="1:6" s="57" customFormat="1" ht="12.75">
      <c r="A437" s="68"/>
      <c r="F437" s="70"/>
    </row>
    <row r="438" spans="1:6" s="57" customFormat="1" ht="12.75">
      <c r="A438" s="68"/>
      <c r="F438" s="70"/>
    </row>
    <row r="439" spans="1:6" s="57" customFormat="1" ht="12.75">
      <c r="A439" s="68"/>
      <c r="F439" s="70"/>
    </row>
    <row r="440" spans="1:6" s="57" customFormat="1" ht="12.75">
      <c r="A440" s="68"/>
      <c r="F440" s="70"/>
    </row>
    <row r="441" spans="1:6" s="57" customFormat="1" ht="12.75">
      <c r="A441" s="68"/>
      <c r="F441" s="70"/>
    </row>
    <row r="442" spans="1:6" s="57" customFormat="1" ht="12.75">
      <c r="A442" s="68"/>
      <c r="F442" s="70"/>
    </row>
    <row r="443" spans="1:6" s="57" customFormat="1" ht="12.75">
      <c r="A443" s="68"/>
      <c r="F443" s="70"/>
    </row>
    <row r="444" spans="1:6" s="57" customFormat="1" ht="12.75">
      <c r="A444" s="68"/>
      <c r="F444" s="70"/>
    </row>
    <row r="445" spans="1:6" s="57" customFormat="1" ht="12.75">
      <c r="A445" s="68"/>
      <c r="F445" s="70"/>
    </row>
    <row r="446" spans="1:6" s="57" customFormat="1" ht="12.75">
      <c r="A446" s="68"/>
      <c r="F446" s="70"/>
    </row>
    <row r="447" spans="1:6" s="57" customFormat="1" ht="12.75">
      <c r="A447" s="68"/>
      <c r="F447" s="70"/>
    </row>
    <row r="448" spans="1:6" s="57" customFormat="1" ht="12.75">
      <c r="A448" s="68"/>
      <c r="F448" s="70"/>
    </row>
    <row r="449" spans="1:6" s="57" customFormat="1" ht="12.75">
      <c r="A449" s="68"/>
      <c r="F449" s="70"/>
    </row>
    <row r="450" spans="1:6" s="57" customFormat="1" ht="12.75">
      <c r="A450" s="68"/>
      <c r="F450" s="70"/>
    </row>
    <row r="451" spans="1:6" s="57" customFormat="1" ht="12.75">
      <c r="A451" s="68"/>
      <c r="F451" s="70"/>
    </row>
    <row r="452" spans="1:6" s="57" customFormat="1" ht="12.75">
      <c r="A452" s="68"/>
      <c r="F452" s="70"/>
    </row>
    <row r="453" spans="1:6" s="57" customFormat="1" ht="12.75">
      <c r="A453" s="68"/>
      <c r="F453" s="70"/>
    </row>
    <row r="454" spans="1:6" s="57" customFormat="1" ht="12.75">
      <c r="A454" s="68"/>
      <c r="F454" s="70"/>
    </row>
    <row r="455" spans="1:6" s="57" customFormat="1" ht="12.75">
      <c r="A455" s="68"/>
      <c r="F455" s="70"/>
    </row>
    <row r="456" spans="1:6" s="57" customFormat="1" ht="12.75">
      <c r="A456" s="68"/>
      <c r="F456" s="70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</sheetData>
  <sheetProtection/>
  <mergeCells count="13">
    <mergeCell ref="A3:M3"/>
    <mergeCell ref="A4:M4"/>
    <mergeCell ref="I5:I6"/>
    <mergeCell ref="J5:J6"/>
    <mergeCell ref="K5:K6"/>
    <mergeCell ref="M5:M6"/>
    <mergeCell ref="B5:B6"/>
    <mergeCell ref="F5:F6"/>
    <mergeCell ref="D5:E5"/>
    <mergeCell ref="A5:A6"/>
    <mergeCell ref="L5:L6"/>
    <mergeCell ref="C5:C6"/>
    <mergeCell ref="G5:H5"/>
  </mergeCells>
  <printOptions/>
  <pageMargins left="0.1968503937007874" right="0.1968503937007874" top="0.1968503937007874" bottom="0.5905511811023623" header="0.1968503937007874" footer="0.5118110236220472"/>
  <pageSetup horizontalDpi="600" verticalDpi="600" orientation="landscape" paperSize="8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B655"/>
  <sheetViews>
    <sheetView tabSelected="1" view="pageBreakPreview" zoomScale="60" zoomScaleNormal="75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22" sqref="N22"/>
    </sheetView>
  </sheetViews>
  <sheetFormatPr defaultColWidth="9.140625" defaultRowHeight="12.75"/>
  <cols>
    <col min="1" max="1" width="6.28125" style="1" customWidth="1"/>
    <col min="2" max="2" width="100.00390625" style="1" customWidth="1"/>
    <col min="3" max="3" width="18.8515625" style="1" customWidth="1"/>
    <col min="4" max="4" width="23.28125" style="1" customWidth="1"/>
    <col min="5" max="5" width="17.140625" style="1" customWidth="1"/>
    <col min="6" max="6" width="15.421875" style="2" hidden="1" customWidth="1"/>
    <col min="7" max="7" width="16.57421875" style="1" hidden="1" customWidth="1"/>
    <col min="8" max="8" width="11.57421875" style="1" hidden="1" customWidth="1"/>
    <col min="9" max="9" width="23.00390625" style="1" customWidth="1"/>
    <col min="10" max="10" width="17.8515625" style="1" customWidth="1"/>
    <col min="11" max="11" width="19.28125" style="1" hidden="1" customWidth="1"/>
    <col min="12" max="13" width="19.28125" style="1" customWidth="1"/>
    <col min="14" max="14" width="65.28125" style="1" customWidth="1"/>
    <col min="15" max="15" width="59.140625" style="1" customWidth="1"/>
    <col min="16" max="16384" width="9.140625" style="1" customWidth="1"/>
  </cols>
  <sheetData>
    <row r="2" ht="12.75" hidden="1">
      <c r="G2" s="4"/>
    </row>
    <row r="3" spans="1:14" ht="20.25">
      <c r="A3" s="315" t="s">
        <v>104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spans="1:14" ht="62.25" customHeight="1">
      <c r="A4" s="316" t="s">
        <v>180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s="8" customFormat="1" ht="33.75" customHeight="1">
      <c r="A5" s="369" t="s">
        <v>16</v>
      </c>
      <c r="B5" s="352"/>
      <c r="C5" s="352" t="s">
        <v>174</v>
      </c>
      <c r="D5" s="352" t="s">
        <v>182</v>
      </c>
      <c r="E5" s="352"/>
      <c r="F5" s="368" t="s">
        <v>168</v>
      </c>
      <c r="G5" s="367" t="s">
        <v>15</v>
      </c>
      <c r="H5" s="367"/>
      <c r="I5" s="371" t="s">
        <v>183</v>
      </c>
      <c r="J5" s="372"/>
      <c r="K5" s="373"/>
      <c r="L5" s="352" t="s">
        <v>185</v>
      </c>
      <c r="M5" s="364" t="s">
        <v>184</v>
      </c>
      <c r="N5" s="319" t="s">
        <v>94</v>
      </c>
    </row>
    <row r="6" spans="1:14" s="8" customFormat="1" ht="49.5" customHeight="1">
      <c r="A6" s="370"/>
      <c r="B6" s="352"/>
      <c r="C6" s="366"/>
      <c r="D6" s="295" t="s">
        <v>103</v>
      </c>
      <c r="E6" s="295" t="s">
        <v>173</v>
      </c>
      <c r="F6" s="368"/>
      <c r="G6" s="301" t="s">
        <v>139</v>
      </c>
      <c r="H6" s="301" t="s">
        <v>140</v>
      </c>
      <c r="I6" s="126" t="s">
        <v>103</v>
      </c>
      <c r="J6" s="293" t="s">
        <v>92</v>
      </c>
      <c r="K6" s="294" t="s">
        <v>93</v>
      </c>
      <c r="L6" s="352"/>
      <c r="M6" s="365"/>
      <c r="N6" s="319"/>
    </row>
    <row r="7" spans="1:14" s="8" customFormat="1" ht="18" customHeight="1">
      <c r="A7" s="302">
        <v>1</v>
      </c>
      <c r="B7" s="302">
        <v>2</v>
      </c>
      <c r="C7" s="302">
        <v>3</v>
      </c>
      <c r="D7" s="302">
        <v>4</v>
      </c>
      <c r="E7" s="302">
        <v>5</v>
      </c>
      <c r="F7" s="302">
        <v>6</v>
      </c>
      <c r="G7" s="302">
        <v>7</v>
      </c>
      <c r="H7" s="302">
        <v>8</v>
      </c>
      <c r="I7" s="302">
        <v>9</v>
      </c>
      <c r="J7" s="302">
        <v>10</v>
      </c>
      <c r="K7" s="302">
        <v>11</v>
      </c>
      <c r="L7" s="302">
        <v>12</v>
      </c>
      <c r="M7" s="302"/>
      <c r="N7" s="285"/>
    </row>
    <row r="8" spans="1:14" s="8" customFormat="1" ht="18" customHeight="1">
      <c r="A8" s="19"/>
      <c r="B8" s="19"/>
      <c r="C8" s="257"/>
      <c r="D8" s="257"/>
      <c r="E8" s="257"/>
      <c r="F8" s="257"/>
      <c r="G8" s="257"/>
      <c r="H8" s="258"/>
      <c r="I8" s="258"/>
      <c r="J8" s="258"/>
      <c r="K8" s="258"/>
      <c r="L8" s="258"/>
      <c r="M8" s="258"/>
      <c r="N8" s="311"/>
    </row>
    <row r="9" spans="1:14" s="8" customFormat="1" ht="18" customHeight="1">
      <c r="A9" s="19"/>
      <c r="B9" s="114" t="s">
        <v>80</v>
      </c>
      <c r="C9" s="303">
        <v>173.34</v>
      </c>
      <c r="D9" s="309">
        <f>C9-I9</f>
        <v>112.087</v>
      </c>
      <c r="E9" s="305"/>
      <c r="F9" s="260">
        <v>61.253</v>
      </c>
      <c r="G9" s="257"/>
      <c r="H9" s="287"/>
      <c r="I9" s="304">
        <v>61.253</v>
      </c>
      <c r="J9" s="286"/>
      <c r="K9" s="286"/>
      <c r="L9" s="286"/>
      <c r="M9" s="286"/>
      <c r="N9" s="286"/>
    </row>
    <row r="10" spans="1:14" s="8" customFormat="1" ht="18" customHeight="1">
      <c r="A10" s="19"/>
      <c r="B10" s="114" t="s">
        <v>81</v>
      </c>
      <c r="C10" s="179"/>
      <c r="D10" s="305"/>
      <c r="E10" s="305"/>
      <c r="F10" s="261"/>
      <c r="G10" s="257"/>
      <c r="H10" s="287"/>
      <c r="I10" s="286"/>
      <c r="J10" s="286"/>
      <c r="K10" s="286"/>
      <c r="L10" s="286"/>
      <c r="M10" s="286"/>
      <c r="N10" s="286"/>
    </row>
    <row r="11" spans="1:14" s="8" customFormat="1" ht="18" customHeight="1">
      <c r="A11" s="19"/>
      <c r="B11" s="114" t="s">
        <v>82</v>
      </c>
      <c r="C11" s="310"/>
      <c r="D11" s="305"/>
      <c r="E11" s="305"/>
      <c r="F11" s="260">
        <v>4353105</v>
      </c>
      <c r="G11" s="260">
        <v>4353105</v>
      </c>
      <c r="H11" s="288"/>
      <c r="I11" s="286"/>
      <c r="J11" s="286"/>
      <c r="K11" s="286"/>
      <c r="L11" s="286"/>
      <c r="M11" s="286"/>
      <c r="N11" s="286"/>
    </row>
    <row r="12" spans="1:14" s="8" customFormat="1" ht="18" customHeight="1">
      <c r="A12" s="19"/>
      <c r="B12" s="114" t="s">
        <v>83</v>
      </c>
      <c r="C12" s="310">
        <v>721423</v>
      </c>
      <c r="D12" s="306">
        <v>139305.48</v>
      </c>
      <c r="E12" s="307"/>
      <c r="F12" s="260">
        <v>0</v>
      </c>
      <c r="G12" s="257"/>
      <c r="H12" s="287"/>
      <c r="I12" s="296">
        <f>179858.693425-D12</f>
        <v>40553.213424999994</v>
      </c>
      <c r="J12" s="286"/>
      <c r="K12" s="286"/>
      <c r="L12" s="286">
        <f>I12+D12</f>
        <v>179858.693425</v>
      </c>
      <c r="M12" s="286">
        <f>L12-C12</f>
        <v>-541564.306575</v>
      </c>
      <c r="N12" s="311"/>
    </row>
    <row r="13" spans="1:14" s="8" customFormat="1" ht="18" customHeight="1">
      <c r="A13" s="19"/>
      <c r="B13" s="114" t="s">
        <v>84</v>
      </c>
      <c r="C13" s="310">
        <v>18500</v>
      </c>
      <c r="D13" s="306">
        <v>18500</v>
      </c>
      <c r="E13" s="307"/>
      <c r="F13" s="260">
        <f>F10*H11/1000</f>
        <v>0</v>
      </c>
      <c r="G13" s="257"/>
      <c r="H13" s="287"/>
      <c r="I13" s="286">
        <v>0</v>
      </c>
      <c r="J13" s="286"/>
      <c r="K13" s="286"/>
      <c r="L13" s="286">
        <f>I13+D13</f>
        <v>18500</v>
      </c>
      <c r="M13" s="286">
        <f aca="true" t="shared" si="0" ref="M13:M51">L13-C13</f>
        <v>0</v>
      </c>
      <c r="N13" s="311"/>
    </row>
    <row r="14" spans="1:14" s="8" customFormat="1" ht="47.25" customHeight="1">
      <c r="A14" s="19"/>
      <c r="B14" s="114" t="s">
        <v>85</v>
      </c>
      <c r="C14" s="310"/>
      <c r="D14" s="306">
        <v>260220.31</v>
      </c>
      <c r="E14" s="307"/>
      <c r="F14" s="257"/>
      <c r="G14" s="257"/>
      <c r="H14" s="287"/>
      <c r="I14" s="286">
        <v>-6369.07</v>
      </c>
      <c r="J14" s="286"/>
      <c r="K14" s="286"/>
      <c r="L14" s="286">
        <f>I14+D14</f>
        <v>253851.24</v>
      </c>
      <c r="M14" s="286">
        <f t="shared" si="0"/>
        <v>253851.24</v>
      </c>
      <c r="N14" s="311" t="s">
        <v>186</v>
      </c>
    </row>
    <row r="15" spans="1:14" s="8" customFormat="1" ht="18" customHeight="1">
      <c r="A15" s="19"/>
      <c r="B15" s="114" t="s">
        <v>86</v>
      </c>
      <c r="C15" s="310"/>
      <c r="D15" s="306">
        <v>300000</v>
      </c>
      <c r="E15" s="307"/>
      <c r="F15" s="257"/>
      <c r="G15" s="257"/>
      <c r="H15" s="287"/>
      <c r="I15" s="286">
        <v>0</v>
      </c>
      <c r="J15" s="286"/>
      <c r="K15" s="286"/>
      <c r="L15" s="286">
        <f>I15+D15</f>
        <v>300000</v>
      </c>
      <c r="M15" s="286">
        <f t="shared" si="0"/>
        <v>300000</v>
      </c>
      <c r="N15" s="311"/>
    </row>
    <row r="16" spans="1:14" s="8" customFormat="1" ht="33" customHeight="1">
      <c r="A16" s="19"/>
      <c r="B16" s="252" t="s">
        <v>172</v>
      </c>
      <c r="C16" s="310"/>
      <c r="D16" s="312">
        <v>25478</v>
      </c>
      <c r="E16" s="307"/>
      <c r="F16" s="257"/>
      <c r="G16" s="257"/>
      <c r="H16" s="287"/>
      <c r="I16" s="286">
        <v>10255.088</v>
      </c>
      <c r="J16" s="286"/>
      <c r="K16" s="286"/>
      <c r="L16" s="286">
        <f>I16+D16</f>
        <v>35733.088</v>
      </c>
      <c r="M16" s="286">
        <f t="shared" si="0"/>
        <v>35733.088</v>
      </c>
      <c r="N16" s="311"/>
    </row>
    <row r="17" spans="1:14" s="8" customFormat="1" ht="18" customHeight="1">
      <c r="A17" s="19"/>
      <c r="B17" s="120" t="s">
        <v>57</v>
      </c>
      <c r="C17" s="308"/>
      <c r="D17" s="308">
        <f>SUM(D12:D16)</f>
        <v>743503.79</v>
      </c>
      <c r="E17" s="308"/>
      <c r="F17" s="257"/>
      <c r="G17" s="257"/>
      <c r="H17" s="287"/>
      <c r="I17" s="286">
        <f>SUM(I12:I16)</f>
        <v>44439.23142499999</v>
      </c>
      <c r="J17" s="286"/>
      <c r="K17" s="286"/>
      <c r="L17" s="286">
        <f>SUM(L12:L16)</f>
        <v>787943.0214249999</v>
      </c>
      <c r="M17" s="286">
        <f t="shared" si="0"/>
        <v>787943.0214249999</v>
      </c>
      <c r="N17" s="311"/>
    </row>
    <row r="18" spans="1:14" s="32" customFormat="1" ht="21.75" customHeight="1">
      <c r="A18" s="27"/>
      <c r="B18" s="28"/>
      <c r="C18" s="27"/>
      <c r="D18" s="266"/>
      <c r="E18" s="266"/>
      <c r="F18" s="260"/>
      <c r="G18" s="260"/>
      <c r="H18" s="288"/>
      <c r="I18" s="286"/>
      <c r="J18" s="286"/>
      <c r="K18" s="286"/>
      <c r="L18" s="286"/>
      <c r="M18" s="286"/>
      <c r="N18" s="286"/>
    </row>
    <row r="19" spans="1:14" s="34" customFormat="1" ht="23.25">
      <c r="A19" s="33">
        <v>2</v>
      </c>
      <c r="B19" s="48" t="s">
        <v>24</v>
      </c>
      <c r="C19" s="269">
        <f>C20+C30+C39+C40</f>
        <v>821530</v>
      </c>
      <c r="D19" s="269">
        <f>D20+D30+D39+D40</f>
        <v>743504.6499999999</v>
      </c>
      <c r="E19" s="269">
        <f>E20+E30+E39+E40</f>
        <v>743220.9099999999</v>
      </c>
      <c r="F19" s="258">
        <f>F20+F30+F39</f>
        <v>64869</v>
      </c>
      <c r="G19" s="258">
        <f>G20+G30+G39</f>
        <v>0</v>
      </c>
      <c r="H19" s="286">
        <f>H20+H30+H39</f>
        <v>0</v>
      </c>
      <c r="I19" s="286">
        <f>I20+I30+I39+I40</f>
        <v>44439.22561000002</v>
      </c>
      <c r="J19" s="286">
        <f>J20+J30+J39+J40</f>
        <v>44722.96561</v>
      </c>
      <c r="K19" s="289">
        <f aca="true" t="shared" si="1" ref="K19:K28">I19-J19</f>
        <v>-283.73999999997613</v>
      </c>
      <c r="L19" s="289">
        <f aca="true" t="shared" si="2" ref="L19:L31">I19+D19</f>
        <v>787943.87561</v>
      </c>
      <c r="M19" s="286">
        <f t="shared" si="0"/>
        <v>-33586.12439000001</v>
      </c>
      <c r="N19" s="286"/>
    </row>
    <row r="20" spans="1:14" ht="15.75">
      <c r="A20" s="166" t="s">
        <v>25</v>
      </c>
      <c r="B20" s="38" t="s">
        <v>26</v>
      </c>
      <c r="C20" s="269">
        <f aca="true" t="shared" si="3" ref="C20:J20">SUM(C21:C28)</f>
        <v>415600</v>
      </c>
      <c r="D20" s="269">
        <f t="shared" si="3"/>
        <v>362117.58999999997</v>
      </c>
      <c r="E20" s="269">
        <f t="shared" si="3"/>
        <v>371367.73</v>
      </c>
      <c r="F20" s="260">
        <f t="shared" si="3"/>
        <v>64869</v>
      </c>
      <c r="G20" s="260">
        <f t="shared" si="3"/>
        <v>0</v>
      </c>
      <c r="H20" s="261">
        <f t="shared" si="3"/>
        <v>0</v>
      </c>
      <c r="I20" s="261">
        <f t="shared" si="3"/>
        <v>25127.04000000002</v>
      </c>
      <c r="J20" s="261">
        <f t="shared" si="3"/>
        <v>15876.9</v>
      </c>
      <c r="K20" s="289">
        <f t="shared" si="1"/>
        <v>9250.14000000002</v>
      </c>
      <c r="L20" s="289">
        <f t="shared" si="2"/>
        <v>387244.63</v>
      </c>
      <c r="M20" s="286">
        <f t="shared" si="0"/>
        <v>-28355.369999999995</v>
      </c>
      <c r="N20" s="261"/>
    </row>
    <row r="21" spans="1:15" ht="32.25" customHeight="1">
      <c r="A21" s="44" t="s">
        <v>27</v>
      </c>
      <c r="B21" s="45" t="s">
        <v>28</v>
      </c>
      <c r="C21" s="270">
        <v>100203</v>
      </c>
      <c r="D21" s="270">
        <v>120667.76</v>
      </c>
      <c r="E21" s="270">
        <v>120709.08</v>
      </c>
      <c r="F21" s="271">
        <f>G21+H21</f>
        <v>0</v>
      </c>
      <c r="G21" s="258">
        <v>0</v>
      </c>
      <c r="H21" s="286">
        <v>0</v>
      </c>
      <c r="I21" s="286">
        <f aca="true" t="shared" si="4" ref="I21:I26">E21-D21</f>
        <v>41.320000000006985</v>
      </c>
      <c r="J21" s="286"/>
      <c r="K21" s="286">
        <f t="shared" si="1"/>
        <v>41.320000000006985</v>
      </c>
      <c r="L21" s="286">
        <f t="shared" si="2"/>
        <v>120709.08</v>
      </c>
      <c r="M21" s="286">
        <f t="shared" si="0"/>
        <v>20506.08</v>
      </c>
      <c r="N21" s="22"/>
      <c r="O21" s="286"/>
    </row>
    <row r="22" spans="1:15" ht="40.5" customHeight="1">
      <c r="A22" s="44" t="s">
        <v>29</v>
      </c>
      <c r="B22" s="45" t="s">
        <v>30</v>
      </c>
      <c r="C22" s="270">
        <v>75519</v>
      </c>
      <c r="D22" s="270">
        <v>47138.42</v>
      </c>
      <c r="E22" s="270">
        <v>47124.98</v>
      </c>
      <c r="F22" s="271">
        <f>G22+H22</f>
        <v>0</v>
      </c>
      <c r="G22" s="258">
        <v>0</v>
      </c>
      <c r="H22" s="286">
        <v>0</v>
      </c>
      <c r="I22" s="286">
        <f t="shared" si="4"/>
        <v>-13.439999999995052</v>
      </c>
      <c r="J22" s="286"/>
      <c r="K22" s="286">
        <f t="shared" si="1"/>
        <v>-13.439999999995052</v>
      </c>
      <c r="L22" s="286">
        <f t="shared" si="2"/>
        <v>47124.98</v>
      </c>
      <c r="M22" s="286">
        <f t="shared" si="0"/>
        <v>-28394.019999999997</v>
      </c>
      <c r="N22" s="22"/>
      <c r="O22" s="290" t="s">
        <v>176</v>
      </c>
    </row>
    <row r="23" spans="1:15" ht="45">
      <c r="A23" s="44" t="s">
        <v>31</v>
      </c>
      <c r="B23" s="45" t="s">
        <v>32</v>
      </c>
      <c r="C23" s="270">
        <v>34776</v>
      </c>
      <c r="D23" s="270">
        <v>43877.18</v>
      </c>
      <c r="E23" s="270">
        <v>43887.18</v>
      </c>
      <c r="F23" s="271">
        <f>G23+H23</f>
        <v>0</v>
      </c>
      <c r="G23" s="258">
        <v>0</v>
      </c>
      <c r="H23" s="286">
        <v>0</v>
      </c>
      <c r="I23" s="286">
        <f t="shared" si="4"/>
        <v>10</v>
      </c>
      <c r="J23" s="286"/>
      <c r="K23" s="286">
        <f t="shared" si="1"/>
        <v>10</v>
      </c>
      <c r="L23" s="286">
        <f t="shared" si="2"/>
        <v>43887.18</v>
      </c>
      <c r="M23" s="286">
        <f t="shared" si="0"/>
        <v>9111.18</v>
      </c>
      <c r="N23" s="22"/>
      <c r="O23" s="286"/>
    </row>
    <row r="24" spans="1:15" ht="30">
      <c r="A24" s="44" t="s">
        <v>33</v>
      </c>
      <c r="B24" s="45" t="s">
        <v>34</v>
      </c>
      <c r="C24" s="270">
        <v>17962</v>
      </c>
      <c r="D24" s="270">
        <v>12892.1</v>
      </c>
      <c r="E24" s="270">
        <v>18792.1</v>
      </c>
      <c r="F24" s="271"/>
      <c r="G24" s="258">
        <v>0</v>
      </c>
      <c r="H24" s="286">
        <v>0</v>
      </c>
      <c r="I24" s="286">
        <f t="shared" si="4"/>
        <v>5899.999999999998</v>
      </c>
      <c r="J24" s="286"/>
      <c r="K24" s="286">
        <f t="shared" si="1"/>
        <v>5899.999999999998</v>
      </c>
      <c r="L24" s="286">
        <f t="shared" si="2"/>
        <v>18792.1</v>
      </c>
      <c r="M24" s="286">
        <f t="shared" si="0"/>
        <v>830.0999999999985</v>
      </c>
      <c r="N24" s="22"/>
      <c r="O24" s="286"/>
    </row>
    <row r="25" spans="1:14" ht="45" hidden="1">
      <c r="A25" s="44" t="s">
        <v>22</v>
      </c>
      <c r="B25" s="45" t="s">
        <v>23</v>
      </c>
      <c r="C25" s="270"/>
      <c r="D25" s="270"/>
      <c r="E25" s="270"/>
      <c r="F25" s="271"/>
      <c r="G25" s="258">
        <v>0</v>
      </c>
      <c r="H25" s="286">
        <v>0</v>
      </c>
      <c r="I25" s="286">
        <f t="shared" si="4"/>
        <v>0</v>
      </c>
      <c r="J25" s="286"/>
      <c r="K25" s="286">
        <f t="shared" si="1"/>
        <v>0</v>
      </c>
      <c r="L25" s="286">
        <f t="shared" si="2"/>
        <v>0</v>
      </c>
      <c r="M25" s="286">
        <f t="shared" si="0"/>
        <v>0</v>
      </c>
      <c r="N25" s="286"/>
    </row>
    <row r="26" spans="1:14" ht="30">
      <c r="A26" s="50" t="s">
        <v>35</v>
      </c>
      <c r="B26" s="45" t="s">
        <v>36</v>
      </c>
      <c r="C26" s="270">
        <v>122271</v>
      </c>
      <c r="D26" s="270">
        <v>137542.13</v>
      </c>
      <c r="E26" s="270">
        <v>140854.39</v>
      </c>
      <c r="F26" s="271"/>
      <c r="G26" s="258">
        <v>0</v>
      </c>
      <c r="H26" s="286">
        <v>0</v>
      </c>
      <c r="I26" s="286">
        <f t="shared" si="4"/>
        <v>3312.2600000000093</v>
      </c>
      <c r="J26" s="286">
        <v>0</v>
      </c>
      <c r="K26" s="286">
        <f t="shared" si="1"/>
        <v>3312.2600000000093</v>
      </c>
      <c r="L26" s="286">
        <f t="shared" si="2"/>
        <v>140854.39</v>
      </c>
      <c r="M26" s="286">
        <f t="shared" si="0"/>
        <v>18583.390000000014</v>
      </c>
      <c r="N26" s="286"/>
    </row>
    <row r="27" spans="1:14" ht="15.75">
      <c r="A27" s="44" t="s">
        <v>37</v>
      </c>
      <c r="B27" s="45" t="s">
        <v>38</v>
      </c>
      <c r="C27" s="270">
        <v>15877</v>
      </c>
      <c r="D27" s="270">
        <v>0</v>
      </c>
      <c r="E27" s="270">
        <v>0</v>
      </c>
      <c r="F27" s="271">
        <v>15877</v>
      </c>
      <c r="G27" s="258">
        <v>0</v>
      </c>
      <c r="H27" s="286">
        <v>0</v>
      </c>
      <c r="I27" s="286">
        <f>13455*1.18</f>
        <v>15876.9</v>
      </c>
      <c r="J27" s="286">
        <f>13455*1.18</f>
        <v>15876.9</v>
      </c>
      <c r="K27" s="286">
        <f t="shared" si="1"/>
        <v>0</v>
      </c>
      <c r="L27" s="286">
        <f t="shared" si="2"/>
        <v>15876.9</v>
      </c>
      <c r="M27" s="286">
        <f t="shared" si="0"/>
        <v>-0.1000000000003638</v>
      </c>
      <c r="N27" s="286"/>
    </row>
    <row r="28" spans="1:184" ht="32.25" customHeight="1">
      <c r="A28" s="44" t="s">
        <v>39</v>
      </c>
      <c r="B28" s="45" t="s">
        <v>40</v>
      </c>
      <c r="C28" s="270">
        <v>48992</v>
      </c>
      <c r="D28" s="270">
        <v>0</v>
      </c>
      <c r="E28" s="270">
        <v>0</v>
      </c>
      <c r="F28" s="271">
        <v>48992</v>
      </c>
      <c r="G28" s="258">
        <v>0</v>
      </c>
      <c r="H28" s="286">
        <v>0</v>
      </c>
      <c r="I28" s="286">
        <f>E28-D28</f>
        <v>0</v>
      </c>
      <c r="J28" s="286"/>
      <c r="K28" s="286">
        <f t="shared" si="1"/>
        <v>0</v>
      </c>
      <c r="L28" s="286">
        <f t="shared" si="2"/>
        <v>0</v>
      </c>
      <c r="M28" s="286">
        <f t="shared" si="0"/>
        <v>-48992</v>
      </c>
      <c r="N28" s="290" t="s">
        <v>175</v>
      </c>
      <c r="O28" s="193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</row>
    <row r="29" spans="1:184" ht="15.75">
      <c r="A29" s="21"/>
      <c r="B29" s="45"/>
      <c r="C29" s="270"/>
      <c r="D29" s="270"/>
      <c r="E29" s="270"/>
      <c r="F29" s="271"/>
      <c r="G29" s="260"/>
      <c r="H29" s="291"/>
      <c r="I29" s="286"/>
      <c r="J29" s="286"/>
      <c r="K29" s="286"/>
      <c r="L29" s="286"/>
      <c r="M29" s="286"/>
      <c r="N29" s="286"/>
      <c r="O29" s="193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</row>
    <row r="30" spans="1:184" s="22" customFormat="1" ht="15.75">
      <c r="A30" s="166" t="s">
        <v>41</v>
      </c>
      <c r="B30" s="51" t="s">
        <v>42</v>
      </c>
      <c r="C30" s="273">
        <f>C31+C35+C36+C37</f>
        <v>125823</v>
      </c>
      <c r="D30" s="273">
        <f>SUM(D33:D37)</f>
        <v>67506.34</v>
      </c>
      <c r="E30" s="273">
        <f>SUM(E33:E37)</f>
        <v>106745.71000000002</v>
      </c>
      <c r="F30" s="271">
        <f>F31+F37</f>
        <v>0</v>
      </c>
      <c r="G30" s="260">
        <f>G31+G37</f>
        <v>0</v>
      </c>
      <c r="H30" s="261">
        <f>H31+H37</f>
        <v>0</v>
      </c>
      <c r="I30" s="261">
        <f>I31+I37</f>
        <v>39239.37</v>
      </c>
      <c r="J30" s="261">
        <f>J31+J37</f>
        <v>0</v>
      </c>
      <c r="K30" s="289">
        <f>I30-J30</f>
        <v>39239.37</v>
      </c>
      <c r="L30" s="286">
        <f t="shared" si="2"/>
        <v>106745.70999999999</v>
      </c>
      <c r="M30" s="286">
        <f t="shared" si="0"/>
        <v>-19077.290000000008</v>
      </c>
      <c r="N30" s="286"/>
      <c r="O30" s="193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</row>
    <row r="31" spans="1:184" s="22" customFormat="1" ht="30">
      <c r="A31" s="44" t="s">
        <v>43</v>
      </c>
      <c r="B31" s="52" t="s">
        <v>44</v>
      </c>
      <c r="C31" s="269">
        <f aca="true" t="shared" si="5" ref="C31:J31">SUM(C33:C34)</f>
        <v>81520</v>
      </c>
      <c r="D31" s="269">
        <f t="shared" si="5"/>
        <v>30956.510000000002</v>
      </c>
      <c r="E31" s="269">
        <f t="shared" si="5"/>
        <v>70195.88</v>
      </c>
      <c r="F31" s="271">
        <f t="shared" si="5"/>
        <v>0</v>
      </c>
      <c r="G31" s="271">
        <f t="shared" si="5"/>
        <v>0</v>
      </c>
      <c r="H31" s="289">
        <f t="shared" si="5"/>
        <v>0</v>
      </c>
      <c r="I31" s="289">
        <f t="shared" si="5"/>
        <v>39239.37</v>
      </c>
      <c r="J31" s="289">
        <f t="shared" si="5"/>
        <v>0</v>
      </c>
      <c r="K31" s="289">
        <f>I31-J31</f>
        <v>39239.37</v>
      </c>
      <c r="L31" s="286">
        <f t="shared" si="2"/>
        <v>70195.88</v>
      </c>
      <c r="M31" s="286">
        <f t="shared" si="0"/>
        <v>-11324.119999999995</v>
      </c>
      <c r="N31" s="286"/>
      <c r="O31" s="193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</row>
    <row r="32" spans="1:184" s="22" customFormat="1" ht="15.75">
      <c r="A32" s="21"/>
      <c r="B32" s="45" t="s">
        <v>15</v>
      </c>
      <c r="C32" s="270"/>
      <c r="D32" s="270"/>
      <c r="E32" s="270"/>
      <c r="F32" s="271"/>
      <c r="G32" s="274"/>
      <c r="H32" s="286"/>
      <c r="I32" s="286"/>
      <c r="J32" s="286"/>
      <c r="K32" s="286"/>
      <c r="L32" s="286"/>
      <c r="M32" s="286"/>
      <c r="N32" s="286"/>
      <c r="O32" s="193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</row>
    <row r="33" spans="1:184" s="22" customFormat="1" ht="70.5" customHeight="1">
      <c r="A33" s="21"/>
      <c r="B33" s="170" t="s">
        <v>45</v>
      </c>
      <c r="C33" s="275">
        <v>60200</v>
      </c>
      <c r="D33" s="275">
        <v>22876.86</v>
      </c>
      <c r="E33" s="275">
        <v>51837.48</v>
      </c>
      <c r="F33" s="258">
        <v>0</v>
      </c>
      <c r="G33" s="258">
        <v>0</v>
      </c>
      <c r="H33" s="286">
        <v>0</v>
      </c>
      <c r="I33" s="286">
        <f>E33-D33</f>
        <v>28960.620000000003</v>
      </c>
      <c r="J33" s="286"/>
      <c r="K33" s="286">
        <f>I33-J33</f>
        <v>28960.620000000003</v>
      </c>
      <c r="L33" s="286">
        <f>I33+D33</f>
        <v>51837.48</v>
      </c>
      <c r="M33" s="286">
        <f t="shared" si="0"/>
        <v>-8362.519999999997</v>
      </c>
      <c r="N33" s="286"/>
      <c r="O33" s="193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</row>
    <row r="34" spans="1:184" s="22" customFormat="1" ht="69" customHeight="1">
      <c r="A34" s="21"/>
      <c r="B34" s="170" t="s">
        <v>46</v>
      </c>
      <c r="C34" s="275">
        <v>21320</v>
      </c>
      <c r="D34" s="275">
        <v>8079.65</v>
      </c>
      <c r="E34" s="275">
        <v>18358.4</v>
      </c>
      <c r="F34" s="258">
        <v>0</v>
      </c>
      <c r="G34" s="258">
        <v>0</v>
      </c>
      <c r="H34" s="286">
        <v>0</v>
      </c>
      <c r="I34" s="286">
        <f>E34-D34</f>
        <v>10278.750000000002</v>
      </c>
      <c r="J34" s="286"/>
      <c r="K34" s="286">
        <f>I34-J34</f>
        <v>10278.750000000002</v>
      </c>
      <c r="L34" s="286">
        <f>I34+D34</f>
        <v>18358.4</v>
      </c>
      <c r="M34" s="286">
        <f t="shared" si="0"/>
        <v>-2961.5999999999985</v>
      </c>
      <c r="N34" s="286"/>
      <c r="O34" s="193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</row>
    <row r="35" spans="1:184" s="22" customFormat="1" ht="42.75" customHeight="1">
      <c r="A35" s="44" t="s">
        <v>47</v>
      </c>
      <c r="B35" s="171" t="s">
        <v>48</v>
      </c>
      <c r="C35" s="270">
        <v>1500</v>
      </c>
      <c r="D35" s="270">
        <v>528.52</v>
      </c>
      <c r="E35" s="270">
        <v>528.52</v>
      </c>
      <c r="F35" s="258">
        <v>0</v>
      </c>
      <c r="G35" s="258">
        <v>0</v>
      </c>
      <c r="H35" s="286">
        <v>0</v>
      </c>
      <c r="I35" s="286">
        <f>E35-D35</f>
        <v>0</v>
      </c>
      <c r="J35" s="286"/>
      <c r="K35" s="286">
        <f>I35-J35</f>
        <v>0</v>
      </c>
      <c r="L35" s="286">
        <f>I35+D35</f>
        <v>528.52</v>
      </c>
      <c r="M35" s="286">
        <f t="shared" si="0"/>
        <v>-971.48</v>
      </c>
      <c r="N35" s="286"/>
      <c r="O35" s="193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</row>
    <row r="36" spans="1:184" s="22" customFormat="1" ht="36.75" customHeight="1">
      <c r="A36" s="44" t="s">
        <v>49</v>
      </c>
      <c r="B36" s="172" t="s">
        <v>50</v>
      </c>
      <c r="C36" s="270">
        <v>20000</v>
      </c>
      <c r="D36" s="270">
        <v>19758.13</v>
      </c>
      <c r="E36" s="270">
        <v>19758.13</v>
      </c>
      <c r="F36" s="258">
        <v>0</v>
      </c>
      <c r="G36" s="258">
        <v>0</v>
      </c>
      <c r="H36" s="286">
        <v>0</v>
      </c>
      <c r="I36" s="286">
        <f>E36-D36</f>
        <v>0</v>
      </c>
      <c r="J36" s="286"/>
      <c r="K36" s="286">
        <f>I36-J36</f>
        <v>0</v>
      </c>
      <c r="L36" s="286">
        <f>I36+D36</f>
        <v>19758.13</v>
      </c>
      <c r="M36" s="286">
        <f t="shared" si="0"/>
        <v>-241.86999999999898</v>
      </c>
      <c r="N36" s="286"/>
      <c r="O36" s="193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</row>
    <row r="37" spans="1:15" s="57" customFormat="1" ht="45" customHeight="1">
      <c r="A37" s="56" t="s">
        <v>51</v>
      </c>
      <c r="B37" s="172" t="s">
        <v>52</v>
      </c>
      <c r="C37" s="270">
        <v>22803</v>
      </c>
      <c r="D37" s="270">
        <v>16263.18</v>
      </c>
      <c r="E37" s="270">
        <v>16263.18</v>
      </c>
      <c r="F37" s="258">
        <v>0</v>
      </c>
      <c r="G37" s="258">
        <v>0</v>
      </c>
      <c r="H37" s="286">
        <v>0</v>
      </c>
      <c r="I37" s="286">
        <f>E37-D37</f>
        <v>0</v>
      </c>
      <c r="J37" s="286"/>
      <c r="K37" s="286">
        <f>I37-J37</f>
        <v>0</v>
      </c>
      <c r="L37" s="286">
        <f>I37+D37</f>
        <v>16263.18</v>
      </c>
      <c r="M37" s="286">
        <f t="shared" si="0"/>
        <v>-6539.82</v>
      </c>
      <c r="N37" s="286"/>
      <c r="O37" s="193"/>
    </row>
    <row r="38" spans="1:184" ht="15.75">
      <c r="A38" s="166" t="s">
        <v>53</v>
      </c>
      <c r="B38" s="253" t="s">
        <v>54</v>
      </c>
      <c r="C38" s="269"/>
      <c r="D38" s="269"/>
      <c r="E38" s="269"/>
      <c r="F38" s="271"/>
      <c r="G38" s="260"/>
      <c r="H38" s="291"/>
      <c r="I38" s="286"/>
      <c r="J38" s="286"/>
      <c r="K38" s="286"/>
      <c r="L38" s="286"/>
      <c r="M38" s="286"/>
      <c r="N38" s="286"/>
      <c r="O38" s="193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</row>
    <row r="39" spans="1:14" ht="69" customHeight="1">
      <c r="A39" s="44" t="s">
        <v>55</v>
      </c>
      <c r="B39" s="169" t="s">
        <v>56</v>
      </c>
      <c r="C39" s="269">
        <v>180000</v>
      </c>
      <c r="D39" s="269">
        <v>228773.25</v>
      </c>
      <c r="E39" s="269">
        <v>180000</v>
      </c>
      <c r="F39" s="271">
        <f>G39+H39</f>
        <v>0</v>
      </c>
      <c r="G39" s="260">
        <v>0</v>
      </c>
      <c r="H39" s="289">
        <v>0</v>
      </c>
      <c r="I39" s="289">
        <f>E39-D39</f>
        <v>-48773.25</v>
      </c>
      <c r="J39" s="289">
        <v>0</v>
      </c>
      <c r="K39" s="289">
        <f>I39-J39</f>
        <v>-48773.25</v>
      </c>
      <c r="L39" s="286">
        <f aca="true" t="shared" si="6" ref="L39:L51">I39+D39</f>
        <v>180000</v>
      </c>
      <c r="M39" s="286">
        <f t="shared" si="0"/>
        <v>0</v>
      </c>
      <c r="N39" s="290" t="s">
        <v>179</v>
      </c>
    </row>
    <row r="40" spans="1:14" s="300" customFormat="1" ht="15.75">
      <c r="A40" s="297"/>
      <c r="B40" s="298" t="s">
        <v>144</v>
      </c>
      <c r="C40" s="299">
        <v>100107</v>
      </c>
      <c r="D40" s="299">
        <v>85107.47</v>
      </c>
      <c r="E40" s="299">
        <v>85107.47</v>
      </c>
      <c r="F40" s="289"/>
      <c r="G40" s="261"/>
      <c r="H40" s="289"/>
      <c r="I40" s="289">
        <f>J40</f>
        <v>28846.06561</v>
      </c>
      <c r="J40" s="289">
        <f>27425.056+1421.00961</f>
        <v>28846.06561</v>
      </c>
      <c r="K40" s="289">
        <f>I40-J40</f>
        <v>0</v>
      </c>
      <c r="L40" s="289">
        <f t="shared" si="6"/>
        <v>113953.53561</v>
      </c>
      <c r="M40" s="289">
        <f t="shared" si="0"/>
        <v>13846.535610000006</v>
      </c>
      <c r="N40" s="286"/>
    </row>
    <row r="41" spans="1:13" s="32" customFormat="1" ht="15.75" hidden="1">
      <c r="A41" s="27">
        <v>4</v>
      </c>
      <c r="B41" s="59" t="s">
        <v>58</v>
      </c>
      <c r="C41" s="279"/>
      <c r="D41" s="59"/>
      <c r="E41" s="59"/>
      <c r="F41" s="35" t="e">
        <f>#REF!+#REF!</f>
        <v>#REF!</v>
      </c>
      <c r="G41" s="53">
        <v>0</v>
      </c>
      <c r="H41" s="53">
        <v>0</v>
      </c>
      <c r="L41" s="286">
        <f t="shared" si="6"/>
        <v>0</v>
      </c>
      <c r="M41" s="286">
        <f t="shared" si="0"/>
        <v>0</v>
      </c>
    </row>
    <row r="42" spans="1:13" s="32" customFormat="1" ht="15.75" hidden="1">
      <c r="A42" s="27"/>
      <c r="B42" s="59"/>
      <c r="C42" s="279"/>
      <c r="D42" s="59"/>
      <c r="E42" s="59"/>
      <c r="F42" s="35"/>
      <c r="G42" s="35"/>
      <c r="H42" s="35"/>
      <c r="L42" s="286">
        <f t="shared" si="6"/>
        <v>0</v>
      </c>
      <c r="M42" s="286">
        <f t="shared" si="0"/>
        <v>0</v>
      </c>
    </row>
    <row r="43" spans="1:13" s="63" customFormat="1" ht="18" hidden="1">
      <c r="A43" s="61">
        <v>5</v>
      </c>
      <c r="B43" s="62" t="s">
        <v>59</v>
      </c>
      <c r="C43" s="279"/>
      <c r="D43" s="62"/>
      <c r="E43" s="62"/>
      <c r="F43" s="36" t="e">
        <f>#REF!+F41</f>
        <v>#REF!</v>
      </c>
      <c r="G43" s="168" t="e">
        <f>#REF!+G41</f>
        <v>#REF!</v>
      </c>
      <c r="H43" s="168" t="e">
        <f>#REF!+H41</f>
        <v>#REF!</v>
      </c>
      <c r="L43" s="286">
        <f t="shared" si="6"/>
        <v>0</v>
      </c>
      <c r="M43" s="286">
        <f t="shared" si="0"/>
        <v>0</v>
      </c>
    </row>
    <row r="44" spans="1:13" s="32" customFormat="1" ht="15.75" hidden="1">
      <c r="A44" s="27"/>
      <c r="B44" s="59"/>
      <c r="C44" s="279"/>
      <c r="D44" s="59"/>
      <c r="E44" s="59"/>
      <c r="F44" s="35"/>
      <c r="G44" s="35"/>
      <c r="H44" s="35"/>
      <c r="L44" s="286">
        <f t="shared" si="6"/>
        <v>0</v>
      </c>
      <c r="M44" s="286">
        <f t="shared" si="0"/>
        <v>0</v>
      </c>
    </row>
    <row r="45" spans="1:13" s="65" customFormat="1" ht="15.75" hidden="1">
      <c r="A45" s="39">
        <v>6</v>
      </c>
      <c r="B45" s="64" t="s">
        <v>60</v>
      </c>
      <c r="C45" s="280"/>
      <c r="D45" s="64"/>
      <c r="E45" s="64"/>
      <c r="F45" s="53"/>
      <c r="G45" s="53" t="e">
        <f>#REF!</f>
        <v>#REF!</v>
      </c>
      <c r="H45" s="53">
        <v>0</v>
      </c>
      <c r="L45" s="286">
        <f t="shared" si="6"/>
        <v>0</v>
      </c>
      <c r="M45" s="286">
        <f t="shared" si="0"/>
        <v>0</v>
      </c>
    </row>
    <row r="46" spans="1:13" s="65" customFormat="1" ht="15.75" hidden="1">
      <c r="A46" s="39"/>
      <c r="B46" s="64"/>
      <c r="C46" s="280"/>
      <c r="D46" s="64"/>
      <c r="E46" s="64"/>
      <c r="F46" s="53"/>
      <c r="G46" s="53"/>
      <c r="H46" s="53"/>
      <c r="L46" s="286">
        <f t="shared" si="6"/>
        <v>0</v>
      </c>
      <c r="M46" s="286">
        <f t="shared" si="0"/>
        <v>0</v>
      </c>
    </row>
    <row r="47" spans="1:13" s="65" customFormat="1" ht="15.75" hidden="1">
      <c r="A47" s="39">
        <v>7</v>
      </c>
      <c r="B47" s="64" t="s">
        <v>61</v>
      </c>
      <c r="C47" s="280"/>
      <c r="D47" s="64"/>
      <c r="E47" s="64"/>
      <c r="F47" s="53"/>
      <c r="G47" s="53"/>
      <c r="H47" s="53" t="e">
        <f>'[2]надбавка к тарифу'!D10</f>
        <v>#REF!</v>
      </c>
      <c r="L47" s="286">
        <f t="shared" si="6"/>
        <v>0</v>
      </c>
      <c r="M47" s="286">
        <f t="shared" si="0"/>
        <v>0</v>
      </c>
    </row>
    <row r="48" spans="1:13" s="32" customFormat="1" ht="15.75" hidden="1">
      <c r="A48" s="27"/>
      <c r="B48" s="59"/>
      <c r="C48" s="279"/>
      <c r="D48" s="59"/>
      <c r="E48" s="59"/>
      <c r="F48" s="35"/>
      <c r="G48" s="35"/>
      <c r="H48" s="35"/>
      <c r="L48" s="286">
        <f t="shared" si="6"/>
        <v>0</v>
      </c>
      <c r="M48" s="286">
        <f t="shared" si="0"/>
        <v>0</v>
      </c>
    </row>
    <row r="49" spans="1:13" s="32" customFormat="1" ht="18" hidden="1">
      <c r="A49" s="27">
        <v>8</v>
      </c>
      <c r="B49" s="62" t="s">
        <v>62</v>
      </c>
      <c r="C49" s="279"/>
      <c r="D49" s="62"/>
      <c r="E49" s="62"/>
      <c r="F49" s="66"/>
      <c r="G49" s="35"/>
      <c r="H49" s="35"/>
      <c r="L49" s="286">
        <f t="shared" si="6"/>
        <v>0</v>
      </c>
      <c r="M49" s="286">
        <f t="shared" si="0"/>
        <v>0</v>
      </c>
    </row>
    <row r="50" spans="1:13" s="32" customFormat="1" ht="15.75" hidden="1">
      <c r="A50" s="27"/>
      <c r="B50" s="59"/>
      <c r="C50" s="279"/>
      <c r="D50" s="59"/>
      <c r="E50" s="59"/>
      <c r="F50" s="35"/>
      <c r="G50" s="35"/>
      <c r="H50" s="35"/>
      <c r="L50" s="286">
        <f t="shared" si="6"/>
        <v>0</v>
      </c>
      <c r="M50" s="286">
        <f t="shared" si="0"/>
        <v>0</v>
      </c>
    </row>
    <row r="51" spans="1:13" ht="18" hidden="1">
      <c r="A51" s="62">
        <v>9</v>
      </c>
      <c r="B51" s="62" t="s">
        <v>63</v>
      </c>
      <c r="C51" s="279"/>
      <c r="D51" s="62"/>
      <c r="E51" s="62"/>
      <c r="F51" s="167"/>
      <c r="G51" s="35"/>
      <c r="H51" s="66" t="e">
        <f>H43/H47</f>
        <v>#REF!</v>
      </c>
      <c r="L51" s="286">
        <f t="shared" si="6"/>
        <v>0</v>
      </c>
      <c r="M51" s="286">
        <f t="shared" si="0"/>
        <v>0</v>
      </c>
    </row>
    <row r="52" spans="1:6" s="57" customFormat="1" ht="15.75">
      <c r="A52" s="68"/>
      <c r="B52" s="69"/>
      <c r="C52" s="281"/>
      <c r="D52" s="69"/>
      <c r="E52" s="69"/>
      <c r="F52" s="70"/>
    </row>
    <row r="53" spans="2:10" s="57" customFormat="1" ht="18.75">
      <c r="B53" s="122" t="s">
        <v>169</v>
      </c>
      <c r="C53" s="282"/>
      <c r="D53" s="122"/>
      <c r="E53" s="122"/>
      <c r="F53" s="123"/>
      <c r="G53" s="124"/>
      <c r="H53" s="124"/>
      <c r="I53" s="124"/>
      <c r="J53" s="124"/>
    </row>
    <row r="54" spans="1:10" s="57" customFormat="1" ht="32.25" customHeight="1">
      <c r="A54" s="81"/>
      <c r="B54" s="122" t="s">
        <v>170</v>
      </c>
      <c r="C54" s="282"/>
      <c r="D54" s="122"/>
      <c r="E54" s="122"/>
      <c r="F54" s="108"/>
      <c r="G54" s="103"/>
      <c r="H54" s="103"/>
      <c r="I54" s="103"/>
      <c r="J54" s="103"/>
    </row>
    <row r="55" spans="1:10" s="57" customFormat="1" ht="15.75">
      <c r="A55" s="68"/>
      <c r="B55" s="100"/>
      <c r="C55" s="282"/>
      <c r="D55" s="100"/>
      <c r="E55" s="100"/>
      <c r="F55" s="108"/>
      <c r="G55" s="103"/>
      <c r="H55" s="103"/>
      <c r="I55" s="103"/>
      <c r="J55" s="103"/>
    </row>
    <row r="56" spans="1:10" s="57" customFormat="1" ht="15">
      <c r="A56" s="68"/>
      <c r="B56" s="100"/>
      <c r="C56" s="100"/>
      <c r="D56" s="100"/>
      <c r="E56" s="100"/>
      <c r="F56" s="108"/>
      <c r="G56" s="103"/>
      <c r="H56" s="103"/>
      <c r="I56" s="103"/>
      <c r="J56" s="103"/>
    </row>
    <row r="57" spans="1:6" s="57" customFormat="1" ht="12.75">
      <c r="A57" s="68"/>
      <c r="F57" s="70"/>
    </row>
    <row r="58" spans="1:6" s="57" customFormat="1" ht="12.75">
      <c r="A58" s="68"/>
      <c r="F58" s="70"/>
    </row>
    <row r="59" spans="1:6" s="57" customFormat="1" ht="12.75">
      <c r="A59" s="68"/>
      <c r="F59" s="70"/>
    </row>
    <row r="60" spans="1:6" s="57" customFormat="1" ht="12.75">
      <c r="A60" s="68"/>
      <c r="F60" s="70"/>
    </row>
    <row r="61" spans="1:6" s="57" customFormat="1" ht="12.75">
      <c r="A61" s="68"/>
      <c r="F61" s="70"/>
    </row>
    <row r="62" spans="1:6" s="57" customFormat="1" ht="12.75">
      <c r="A62" s="68"/>
      <c r="F62" s="70"/>
    </row>
    <row r="63" spans="1:6" s="57" customFormat="1" ht="12.75">
      <c r="A63" s="68"/>
      <c r="F63" s="70"/>
    </row>
    <row r="64" spans="1:6" s="57" customFormat="1" ht="12.75">
      <c r="A64" s="68"/>
      <c r="F64" s="70"/>
    </row>
    <row r="65" spans="1:6" s="57" customFormat="1" ht="12.75">
      <c r="A65" s="68"/>
      <c r="F65" s="70"/>
    </row>
    <row r="66" spans="1:6" s="57" customFormat="1" ht="12.75">
      <c r="A66" s="68"/>
      <c r="F66" s="70"/>
    </row>
    <row r="67" spans="1:6" s="57" customFormat="1" ht="12.75">
      <c r="A67" s="68"/>
      <c r="F67" s="70"/>
    </row>
    <row r="68" spans="1:6" s="57" customFormat="1" ht="12.75">
      <c r="A68" s="68"/>
      <c r="F68" s="70"/>
    </row>
    <row r="69" spans="1:6" s="57" customFormat="1" ht="12.75">
      <c r="A69" s="68"/>
      <c r="F69" s="70"/>
    </row>
    <row r="70" spans="1:6" s="57" customFormat="1" ht="12.75">
      <c r="A70" s="68"/>
      <c r="F70" s="70"/>
    </row>
    <row r="71" spans="1:6" s="57" customFormat="1" ht="12.75">
      <c r="A71" s="68"/>
      <c r="F71" s="70"/>
    </row>
    <row r="72" spans="1:6" s="57" customFormat="1" ht="12.75">
      <c r="A72" s="68"/>
      <c r="F72" s="70"/>
    </row>
    <row r="73" spans="1:6" s="57" customFormat="1" ht="12.75">
      <c r="A73" s="68"/>
      <c r="F73" s="70"/>
    </row>
    <row r="74" spans="1:6" s="57" customFormat="1" ht="12.75">
      <c r="A74" s="68"/>
      <c r="F74" s="70"/>
    </row>
    <row r="75" spans="1:6" s="57" customFormat="1" ht="12.75">
      <c r="A75" s="68"/>
      <c r="F75" s="70"/>
    </row>
    <row r="76" spans="1:6" s="57" customFormat="1" ht="12.75">
      <c r="A76" s="68"/>
      <c r="F76" s="70"/>
    </row>
    <row r="77" spans="1:6" s="57" customFormat="1" ht="12.75">
      <c r="A77" s="68"/>
      <c r="F77" s="70"/>
    </row>
    <row r="78" spans="1:6" s="57" customFormat="1" ht="12.75">
      <c r="A78" s="68"/>
      <c r="F78" s="70"/>
    </row>
    <row r="79" spans="1:6" s="57" customFormat="1" ht="12.75">
      <c r="A79" s="68"/>
      <c r="F79" s="70"/>
    </row>
    <row r="80" spans="1:6" s="57" customFormat="1" ht="12.75">
      <c r="A80" s="68"/>
      <c r="F80" s="70"/>
    </row>
    <row r="81" spans="1:6" s="57" customFormat="1" ht="12.75">
      <c r="A81" s="68"/>
      <c r="F81" s="70"/>
    </row>
    <row r="82" spans="1:6" s="57" customFormat="1" ht="12.75">
      <c r="A82" s="68"/>
      <c r="F82" s="70"/>
    </row>
    <row r="83" spans="1:6" s="57" customFormat="1" ht="12.75">
      <c r="A83" s="68"/>
      <c r="F83" s="70"/>
    </row>
    <row r="84" spans="1:6" s="57" customFormat="1" ht="12.75">
      <c r="A84" s="68"/>
      <c r="F84" s="70"/>
    </row>
    <row r="85" spans="1:6" s="57" customFormat="1" ht="12.75">
      <c r="A85" s="68"/>
      <c r="F85" s="70"/>
    </row>
    <row r="86" spans="1:6" s="57" customFormat="1" ht="12.75">
      <c r="A86" s="68"/>
      <c r="F86" s="70"/>
    </row>
    <row r="87" spans="1:6" s="57" customFormat="1" ht="12.75">
      <c r="A87" s="68"/>
      <c r="F87" s="70"/>
    </row>
    <row r="88" spans="1:6" s="57" customFormat="1" ht="12.75">
      <c r="A88" s="68"/>
      <c r="F88" s="70"/>
    </row>
    <row r="89" spans="1:6" s="57" customFormat="1" ht="12.75">
      <c r="A89" s="68"/>
      <c r="F89" s="70"/>
    </row>
    <row r="90" spans="1:6" s="57" customFormat="1" ht="12.75">
      <c r="A90" s="68"/>
      <c r="F90" s="70"/>
    </row>
    <row r="91" spans="1:6" s="57" customFormat="1" ht="12.75">
      <c r="A91" s="68"/>
      <c r="F91" s="70"/>
    </row>
    <row r="92" spans="1:6" s="57" customFormat="1" ht="12.75">
      <c r="A92" s="68"/>
      <c r="F92" s="70"/>
    </row>
    <row r="93" spans="1:6" s="57" customFormat="1" ht="12.75">
      <c r="A93" s="68"/>
      <c r="F93" s="70"/>
    </row>
    <row r="94" spans="1:6" s="57" customFormat="1" ht="12.75">
      <c r="A94" s="68"/>
      <c r="F94" s="70"/>
    </row>
    <row r="95" spans="1:6" s="57" customFormat="1" ht="12.75">
      <c r="A95" s="68"/>
      <c r="F95" s="70"/>
    </row>
    <row r="96" spans="1:6" s="57" customFormat="1" ht="12.75">
      <c r="A96" s="68"/>
      <c r="F96" s="70"/>
    </row>
    <row r="97" spans="1:6" s="57" customFormat="1" ht="12.75">
      <c r="A97" s="68"/>
      <c r="F97" s="70"/>
    </row>
    <row r="98" spans="1:6" s="57" customFormat="1" ht="12.75">
      <c r="A98" s="68"/>
      <c r="F98" s="70"/>
    </row>
    <row r="99" spans="1:6" s="57" customFormat="1" ht="12.75">
      <c r="A99" s="68"/>
      <c r="F99" s="70"/>
    </row>
    <row r="100" spans="1:6" s="57" customFormat="1" ht="12.75">
      <c r="A100" s="68"/>
      <c r="F100" s="70"/>
    </row>
    <row r="101" spans="1:6" s="57" customFormat="1" ht="12.75">
      <c r="A101" s="68"/>
      <c r="F101" s="70"/>
    </row>
    <row r="102" spans="1:6" s="57" customFormat="1" ht="12.75">
      <c r="A102" s="68"/>
      <c r="F102" s="70"/>
    </row>
    <row r="103" spans="1:6" s="57" customFormat="1" ht="12.75">
      <c r="A103" s="68"/>
      <c r="F103" s="70"/>
    </row>
    <row r="104" spans="1:6" s="57" customFormat="1" ht="12.75">
      <c r="A104" s="68"/>
      <c r="F104" s="70"/>
    </row>
    <row r="105" spans="1:6" s="57" customFormat="1" ht="12.75">
      <c r="A105" s="68"/>
      <c r="F105" s="70"/>
    </row>
    <row r="106" spans="1:6" s="57" customFormat="1" ht="12.75">
      <c r="A106" s="68"/>
      <c r="F106" s="70"/>
    </row>
    <row r="107" spans="1:6" s="57" customFormat="1" ht="12.75">
      <c r="A107" s="68"/>
      <c r="F107" s="70"/>
    </row>
    <row r="108" spans="1:6" s="57" customFormat="1" ht="12.75">
      <c r="A108" s="68"/>
      <c r="F108" s="70"/>
    </row>
    <row r="109" spans="1:6" s="57" customFormat="1" ht="12.75">
      <c r="A109" s="68"/>
      <c r="F109" s="70"/>
    </row>
    <row r="110" spans="1:6" s="57" customFormat="1" ht="12.75">
      <c r="A110" s="68"/>
      <c r="F110" s="70"/>
    </row>
    <row r="111" spans="1:6" s="57" customFormat="1" ht="12.75">
      <c r="A111" s="68"/>
      <c r="F111" s="70"/>
    </row>
    <row r="112" spans="1:6" s="57" customFormat="1" ht="12.75">
      <c r="A112" s="68"/>
      <c r="F112" s="70"/>
    </row>
    <row r="113" spans="1:6" s="57" customFormat="1" ht="12.75">
      <c r="A113" s="68"/>
      <c r="F113" s="70"/>
    </row>
    <row r="114" spans="1:6" s="57" customFormat="1" ht="12.75">
      <c r="A114" s="68"/>
      <c r="F114" s="70"/>
    </row>
    <row r="115" spans="1:6" s="57" customFormat="1" ht="12.75">
      <c r="A115" s="68"/>
      <c r="F115" s="70"/>
    </row>
    <row r="116" spans="1:6" s="57" customFormat="1" ht="12.75">
      <c r="A116" s="68"/>
      <c r="F116" s="70"/>
    </row>
    <row r="117" spans="1:6" s="57" customFormat="1" ht="12.75">
      <c r="A117" s="68"/>
      <c r="F117" s="70"/>
    </row>
    <row r="118" spans="1:6" s="57" customFormat="1" ht="12.75">
      <c r="A118" s="68"/>
      <c r="F118" s="70"/>
    </row>
    <row r="119" spans="1:6" s="57" customFormat="1" ht="12.75">
      <c r="A119" s="68"/>
      <c r="F119" s="70"/>
    </row>
    <row r="120" spans="1:6" s="57" customFormat="1" ht="12.75">
      <c r="A120" s="68"/>
      <c r="F120" s="70"/>
    </row>
    <row r="121" spans="1:6" s="57" customFormat="1" ht="12.75">
      <c r="A121" s="68"/>
      <c r="F121" s="70"/>
    </row>
    <row r="122" spans="1:6" s="57" customFormat="1" ht="12.75">
      <c r="A122" s="68"/>
      <c r="F122" s="70"/>
    </row>
    <row r="123" spans="1:6" s="57" customFormat="1" ht="12.75">
      <c r="A123" s="68"/>
      <c r="F123" s="70"/>
    </row>
    <row r="124" spans="1:6" s="57" customFormat="1" ht="12.75">
      <c r="A124" s="68"/>
      <c r="F124" s="70"/>
    </row>
    <row r="125" spans="1:6" s="57" customFormat="1" ht="12.75">
      <c r="A125" s="68"/>
      <c r="F125" s="70"/>
    </row>
    <row r="126" spans="1:6" s="57" customFormat="1" ht="12.75">
      <c r="A126" s="68"/>
      <c r="F126" s="70"/>
    </row>
    <row r="127" spans="1:6" s="57" customFormat="1" ht="12.75">
      <c r="A127" s="68"/>
      <c r="F127" s="70"/>
    </row>
    <row r="128" spans="1:6" s="57" customFormat="1" ht="12.75">
      <c r="A128" s="68"/>
      <c r="F128" s="70"/>
    </row>
    <row r="129" spans="1:6" s="57" customFormat="1" ht="12.75">
      <c r="A129" s="68"/>
      <c r="F129" s="70"/>
    </row>
    <row r="130" spans="1:6" s="57" customFormat="1" ht="12.75">
      <c r="A130" s="68"/>
      <c r="F130" s="70"/>
    </row>
    <row r="131" spans="1:6" s="57" customFormat="1" ht="12.75">
      <c r="A131" s="68"/>
      <c r="F131" s="70"/>
    </row>
    <row r="132" spans="1:6" s="57" customFormat="1" ht="12.75">
      <c r="A132" s="68"/>
      <c r="F132" s="70"/>
    </row>
    <row r="133" spans="1:6" s="57" customFormat="1" ht="12.75">
      <c r="A133" s="68"/>
      <c r="F133" s="70"/>
    </row>
    <row r="134" spans="1:6" s="57" customFormat="1" ht="12.75">
      <c r="A134" s="68"/>
      <c r="F134" s="70"/>
    </row>
    <row r="135" spans="1:6" s="57" customFormat="1" ht="12.75">
      <c r="A135" s="68"/>
      <c r="F135" s="70"/>
    </row>
    <row r="136" spans="1:6" s="57" customFormat="1" ht="12.75">
      <c r="A136" s="68"/>
      <c r="F136" s="70"/>
    </row>
    <row r="137" spans="1:6" s="57" customFormat="1" ht="12.75">
      <c r="A137" s="68"/>
      <c r="F137" s="70"/>
    </row>
    <row r="138" spans="1:6" s="57" customFormat="1" ht="12.75">
      <c r="A138" s="68"/>
      <c r="F138" s="70"/>
    </row>
    <row r="139" spans="1:6" s="57" customFormat="1" ht="12.75">
      <c r="A139" s="68"/>
      <c r="F139" s="70"/>
    </row>
    <row r="140" spans="1:6" s="57" customFormat="1" ht="12.75">
      <c r="A140" s="68"/>
      <c r="F140" s="70"/>
    </row>
    <row r="141" spans="1:6" s="57" customFormat="1" ht="12.75">
      <c r="A141" s="68"/>
      <c r="F141" s="70"/>
    </row>
    <row r="142" spans="1:6" s="57" customFormat="1" ht="12.75">
      <c r="A142" s="68"/>
      <c r="F142" s="70"/>
    </row>
    <row r="143" spans="1:6" s="57" customFormat="1" ht="12.75">
      <c r="A143" s="68"/>
      <c r="F143" s="70"/>
    </row>
    <row r="144" spans="1:6" s="57" customFormat="1" ht="12.75">
      <c r="A144" s="68"/>
      <c r="F144" s="70"/>
    </row>
    <row r="145" spans="1:6" s="57" customFormat="1" ht="12.75">
      <c r="A145" s="68"/>
      <c r="F145" s="70"/>
    </row>
    <row r="146" spans="1:6" s="57" customFormat="1" ht="12.75">
      <c r="A146" s="68"/>
      <c r="F146" s="70"/>
    </row>
    <row r="147" spans="1:6" s="57" customFormat="1" ht="12.75">
      <c r="A147" s="68"/>
      <c r="F147" s="70"/>
    </row>
    <row r="148" spans="1:6" s="57" customFormat="1" ht="12.75">
      <c r="A148" s="68"/>
      <c r="F148" s="70"/>
    </row>
    <row r="149" spans="1:6" s="57" customFormat="1" ht="12.75">
      <c r="A149" s="68"/>
      <c r="F149" s="70"/>
    </row>
    <row r="150" spans="1:6" s="57" customFormat="1" ht="12.75">
      <c r="A150" s="68"/>
      <c r="F150" s="70"/>
    </row>
    <row r="151" spans="1:6" s="57" customFormat="1" ht="12.75">
      <c r="A151" s="68"/>
      <c r="F151" s="70"/>
    </row>
    <row r="152" spans="1:6" s="57" customFormat="1" ht="12.75">
      <c r="A152" s="68"/>
      <c r="F152" s="70"/>
    </row>
    <row r="153" spans="1:6" s="57" customFormat="1" ht="12.75">
      <c r="A153" s="68"/>
      <c r="F153" s="70"/>
    </row>
    <row r="154" spans="1:6" s="57" customFormat="1" ht="12.75">
      <c r="A154" s="68"/>
      <c r="F154" s="70"/>
    </row>
    <row r="155" spans="1:6" s="57" customFormat="1" ht="12.75">
      <c r="A155" s="68"/>
      <c r="F155" s="70"/>
    </row>
    <row r="156" spans="1:6" s="57" customFormat="1" ht="12.75">
      <c r="A156" s="68"/>
      <c r="F156" s="70"/>
    </row>
    <row r="157" spans="1:6" s="57" customFormat="1" ht="12.75">
      <c r="A157" s="68"/>
      <c r="F157" s="70"/>
    </row>
    <row r="158" spans="1:6" s="57" customFormat="1" ht="12.75">
      <c r="A158" s="68"/>
      <c r="F158" s="70"/>
    </row>
    <row r="159" spans="1:6" s="57" customFormat="1" ht="12.75">
      <c r="A159" s="68"/>
      <c r="F159" s="70"/>
    </row>
    <row r="160" spans="1:6" s="57" customFormat="1" ht="12.75">
      <c r="A160" s="68"/>
      <c r="F160" s="70"/>
    </row>
    <row r="161" spans="1:6" s="57" customFormat="1" ht="12.75">
      <c r="A161" s="68"/>
      <c r="F161" s="70"/>
    </row>
    <row r="162" spans="1:6" s="57" customFormat="1" ht="12.75">
      <c r="A162" s="68"/>
      <c r="F162" s="70"/>
    </row>
    <row r="163" spans="1:6" s="57" customFormat="1" ht="12.75">
      <c r="A163" s="68"/>
      <c r="F163" s="70"/>
    </row>
    <row r="164" spans="1:6" s="57" customFormat="1" ht="12.75">
      <c r="A164" s="68"/>
      <c r="F164" s="70"/>
    </row>
    <row r="165" spans="1:6" s="57" customFormat="1" ht="12.75">
      <c r="A165" s="68"/>
      <c r="F165" s="70"/>
    </row>
    <row r="166" spans="1:6" s="57" customFormat="1" ht="12.75">
      <c r="A166" s="68"/>
      <c r="F166" s="70"/>
    </row>
    <row r="167" spans="1:6" s="57" customFormat="1" ht="12.75">
      <c r="A167" s="68"/>
      <c r="F167" s="70"/>
    </row>
    <row r="168" spans="1:6" s="57" customFormat="1" ht="12.75">
      <c r="A168" s="68"/>
      <c r="F168" s="70"/>
    </row>
    <row r="169" spans="1:6" s="57" customFormat="1" ht="12.75">
      <c r="A169" s="68"/>
      <c r="F169" s="70"/>
    </row>
    <row r="170" spans="1:6" s="57" customFormat="1" ht="12.75">
      <c r="A170" s="68"/>
      <c r="F170" s="70"/>
    </row>
    <row r="171" spans="1:6" s="57" customFormat="1" ht="12.75">
      <c r="A171" s="68"/>
      <c r="F171" s="70"/>
    </row>
    <row r="172" spans="1:6" s="57" customFormat="1" ht="12.75">
      <c r="A172" s="68"/>
      <c r="F172" s="70"/>
    </row>
    <row r="173" spans="1:6" s="57" customFormat="1" ht="12.75">
      <c r="A173" s="68"/>
      <c r="F173" s="70"/>
    </row>
    <row r="174" spans="1:6" s="57" customFormat="1" ht="12.75">
      <c r="A174" s="68"/>
      <c r="F174" s="70"/>
    </row>
    <row r="175" spans="1:6" s="57" customFormat="1" ht="12.75">
      <c r="A175" s="68"/>
      <c r="F175" s="70"/>
    </row>
    <row r="176" spans="1:6" s="57" customFormat="1" ht="12.75">
      <c r="A176" s="68"/>
      <c r="F176" s="70"/>
    </row>
    <row r="177" spans="1:6" s="57" customFormat="1" ht="12.75">
      <c r="A177" s="68"/>
      <c r="F177" s="70"/>
    </row>
    <row r="178" spans="1:6" s="57" customFormat="1" ht="12.75">
      <c r="A178" s="68"/>
      <c r="F178" s="70"/>
    </row>
    <row r="179" spans="1:6" s="57" customFormat="1" ht="12.75">
      <c r="A179" s="68"/>
      <c r="F179" s="70"/>
    </row>
    <row r="180" spans="1:6" s="57" customFormat="1" ht="12.75">
      <c r="A180" s="68"/>
      <c r="F180" s="70"/>
    </row>
    <row r="181" spans="1:6" s="57" customFormat="1" ht="12.75">
      <c r="A181" s="68"/>
      <c r="F181" s="70"/>
    </row>
    <row r="182" spans="1:6" s="57" customFormat="1" ht="12.75">
      <c r="A182" s="68"/>
      <c r="F182" s="70"/>
    </row>
    <row r="183" spans="1:6" s="57" customFormat="1" ht="12.75">
      <c r="A183" s="68"/>
      <c r="F183" s="70"/>
    </row>
    <row r="184" spans="1:6" s="57" customFormat="1" ht="12.75">
      <c r="A184" s="68"/>
      <c r="F184" s="70"/>
    </row>
    <row r="185" spans="1:6" s="57" customFormat="1" ht="12.75">
      <c r="A185" s="68"/>
      <c r="F185" s="70"/>
    </row>
    <row r="186" spans="1:6" s="57" customFormat="1" ht="12.75">
      <c r="A186" s="68"/>
      <c r="F186" s="70"/>
    </row>
    <row r="187" spans="1:6" s="57" customFormat="1" ht="12.75">
      <c r="A187" s="68"/>
      <c r="F187" s="70"/>
    </row>
    <row r="188" spans="1:6" s="57" customFormat="1" ht="12.75">
      <c r="A188" s="68"/>
      <c r="F188" s="70"/>
    </row>
    <row r="189" spans="1:6" s="57" customFormat="1" ht="12.75">
      <c r="A189" s="68"/>
      <c r="F189" s="70"/>
    </row>
    <row r="190" spans="1:6" s="57" customFormat="1" ht="12.75">
      <c r="A190" s="68"/>
      <c r="F190" s="70"/>
    </row>
    <row r="191" spans="1:6" s="57" customFormat="1" ht="12.75">
      <c r="A191" s="68"/>
      <c r="F191" s="70"/>
    </row>
    <row r="192" spans="1:6" s="57" customFormat="1" ht="12.75">
      <c r="A192" s="68"/>
      <c r="F192" s="70"/>
    </row>
    <row r="193" spans="1:6" s="57" customFormat="1" ht="12.75">
      <c r="A193" s="68"/>
      <c r="F193" s="70"/>
    </row>
    <row r="194" spans="1:6" s="57" customFormat="1" ht="12.75">
      <c r="A194" s="68"/>
      <c r="F194" s="70"/>
    </row>
    <row r="195" spans="1:6" s="57" customFormat="1" ht="12.75">
      <c r="A195" s="68"/>
      <c r="F195" s="70"/>
    </row>
    <row r="196" spans="1:6" s="57" customFormat="1" ht="12.75">
      <c r="A196" s="68"/>
      <c r="F196" s="70"/>
    </row>
    <row r="197" spans="1:6" s="57" customFormat="1" ht="12.75">
      <c r="A197" s="68"/>
      <c r="F197" s="70"/>
    </row>
    <row r="198" spans="1:6" s="57" customFormat="1" ht="12.75">
      <c r="A198" s="68"/>
      <c r="F198" s="70"/>
    </row>
    <row r="199" spans="1:6" s="57" customFormat="1" ht="12.75">
      <c r="A199" s="68"/>
      <c r="F199" s="70"/>
    </row>
    <row r="200" spans="1:6" s="57" customFormat="1" ht="12.75">
      <c r="A200" s="68"/>
      <c r="F200" s="70"/>
    </row>
    <row r="201" spans="1:6" s="57" customFormat="1" ht="12.75">
      <c r="A201" s="68"/>
      <c r="F201" s="70"/>
    </row>
    <row r="202" spans="1:6" s="57" customFormat="1" ht="12.75">
      <c r="A202" s="68"/>
      <c r="F202" s="70"/>
    </row>
    <row r="203" spans="1:6" s="57" customFormat="1" ht="12.75">
      <c r="A203" s="68"/>
      <c r="F203" s="70"/>
    </row>
    <row r="204" spans="1:6" s="57" customFormat="1" ht="12.75">
      <c r="A204" s="68"/>
      <c r="F204" s="70"/>
    </row>
    <row r="205" spans="1:6" s="57" customFormat="1" ht="12.75">
      <c r="A205" s="68"/>
      <c r="F205" s="70"/>
    </row>
    <row r="206" spans="1:6" s="57" customFormat="1" ht="12.75">
      <c r="A206" s="68"/>
      <c r="F206" s="70"/>
    </row>
    <row r="207" spans="1:6" s="57" customFormat="1" ht="12.75">
      <c r="A207" s="68"/>
      <c r="F207" s="70"/>
    </row>
    <row r="208" spans="1:6" s="57" customFormat="1" ht="12.75">
      <c r="A208" s="68"/>
      <c r="F208" s="70"/>
    </row>
    <row r="209" spans="1:6" s="57" customFormat="1" ht="12.75">
      <c r="A209" s="68"/>
      <c r="F209" s="70"/>
    </row>
    <row r="210" spans="1:6" s="57" customFormat="1" ht="12.75">
      <c r="A210" s="68"/>
      <c r="F210" s="70"/>
    </row>
    <row r="211" spans="1:6" s="57" customFormat="1" ht="12.75">
      <c r="A211" s="68"/>
      <c r="F211" s="70"/>
    </row>
    <row r="212" spans="1:6" s="57" customFormat="1" ht="12.75">
      <c r="A212" s="68"/>
      <c r="F212" s="70"/>
    </row>
    <row r="213" spans="1:6" s="57" customFormat="1" ht="12.75">
      <c r="A213" s="68"/>
      <c r="F213" s="70"/>
    </row>
    <row r="214" spans="1:6" s="57" customFormat="1" ht="12.75">
      <c r="A214" s="68"/>
      <c r="F214" s="70"/>
    </row>
    <row r="215" spans="1:6" s="57" customFormat="1" ht="12.75">
      <c r="A215" s="68"/>
      <c r="F215" s="70"/>
    </row>
    <row r="216" spans="1:6" s="57" customFormat="1" ht="12.75">
      <c r="A216" s="68"/>
      <c r="F216" s="70"/>
    </row>
    <row r="217" spans="1:6" s="57" customFormat="1" ht="12.75">
      <c r="A217" s="68"/>
      <c r="F217" s="70"/>
    </row>
    <row r="218" spans="1:6" s="57" customFormat="1" ht="12.75">
      <c r="A218" s="68"/>
      <c r="F218" s="70"/>
    </row>
    <row r="219" spans="1:6" s="57" customFormat="1" ht="12.75">
      <c r="A219" s="68"/>
      <c r="F219" s="70"/>
    </row>
    <row r="220" spans="1:6" s="57" customFormat="1" ht="12.75">
      <c r="A220" s="68"/>
      <c r="F220" s="70"/>
    </row>
    <row r="221" spans="1:6" s="57" customFormat="1" ht="12.75">
      <c r="A221" s="68"/>
      <c r="F221" s="70"/>
    </row>
    <row r="222" spans="1:6" s="57" customFormat="1" ht="12.75">
      <c r="A222" s="68"/>
      <c r="F222" s="70"/>
    </row>
    <row r="223" spans="1:6" s="57" customFormat="1" ht="12.75">
      <c r="A223" s="68"/>
      <c r="F223" s="70"/>
    </row>
    <row r="224" spans="1:6" s="57" customFormat="1" ht="12.75">
      <c r="A224" s="68"/>
      <c r="F224" s="70"/>
    </row>
    <row r="225" spans="1:6" s="57" customFormat="1" ht="12.75">
      <c r="A225" s="68"/>
      <c r="F225" s="70"/>
    </row>
    <row r="226" spans="1:6" s="57" customFormat="1" ht="12.75">
      <c r="A226" s="68"/>
      <c r="F226" s="70"/>
    </row>
    <row r="227" spans="1:6" s="57" customFormat="1" ht="12.75">
      <c r="A227" s="68"/>
      <c r="F227" s="70"/>
    </row>
    <row r="228" spans="1:6" s="57" customFormat="1" ht="12.75">
      <c r="A228" s="68"/>
      <c r="F228" s="70"/>
    </row>
    <row r="229" spans="1:6" s="57" customFormat="1" ht="12.75">
      <c r="A229" s="68"/>
      <c r="F229" s="70"/>
    </row>
    <row r="230" spans="1:6" s="57" customFormat="1" ht="12.75">
      <c r="A230" s="68"/>
      <c r="F230" s="70"/>
    </row>
    <row r="231" spans="1:6" s="57" customFormat="1" ht="12.75">
      <c r="A231" s="68"/>
      <c r="F231" s="70"/>
    </row>
    <row r="232" spans="1:6" s="57" customFormat="1" ht="12.75">
      <c r="A232" s="68"/>
      <c r="F232" s="70"/>
    </row>
    <row r="233" spans="1:6" s="57" customFormat="1" ht="12.75">
      <c r="A233" s="68"/>
      <c r="F233" s="70"/>
    </row>
    <row r="234" spans="1:6" s="57" customFormat="1" ht="12.75">
      <c r="A234" s="68"/>
      <c r="F234" s="70"/>
    </row>
    <row r="235" spans="1:6" s="57" customFormat="1" ht="12.75">
      <c r="A235" s="68"/>
      <c r="F235" s="70"/>
    </row>
    <row r="236" spans="1:6" s="57" customFormat="1" ht="12.75">
      <c r="A236" s="68"/>
      <c r="F236" s="70"/>
    </row>
    <row r="237" spans="1:6" s="57" customFormat="1" ht="12.75">
      <c r="A237" s="68"/>
      <c r="F237" s="70"/>
    </row>
    <row r="238" spans="1:6" s="57" customFormat="1" ht="12.75">
      <c r="A238" s="68"/>
      <c r="F238" s="70"/>
    </row>
    <row r="239" spans="1:6" s="57" customFormat="1" ht="12.75">
      <c r="A239" s="68"/>
      <c r="F239" s="70"/>
    </row>
    <row r="240" spans="1:6" s="57" customFormat="1" ht="12.75">
      <c r="A240" s="68"/>
      <c r="F240" s="70"/>
    </row>
    <row r="241" spans="1:6" s="57" customFormat="1" ht="12.75">
      <c r="A241" s="68"/>
      <c r="F241" s="70"/>
    </row>
    <row r="242" spans="1:6" s="57" customFormat="1" ht="12.75">
      <c r="A242" s="68"/>
      <c r="F242" s="70"/>
    </row>
    <row r="243" spans="1:6" s="57" customFormat="1" ht="12.75">
      <c r="A243" s="68"/>
      <c r="F243" s="70"/>
    </row>
    <row r="244" spans="1:6" s="57" customFormat="1" ht="12.75">
      <c r="A244" s="68"/>
      <c r="F244" s="70"/>
    </row>
    <row r="245" spans="1:6" s="57" customFormat="1" ht="12.75">
      <c r="A245" s="68"/>
      <c r="F245" s="70"/>
    </row>
    <row r="246" spans="1:6" s="57" customFormat="1" ht="12.75">
      <c r="A246" s="68"/>
      <c r="F246" s="70"/>
    </row>
    <row r="247" spans="1:6" s="57" customFormat="1" ht="12.75">
      <c r="A247" s="68"/>
      <c r="F247" s="70"/>
    </row>
    <row r="248" spans="1:6" s="57" customFormat="1" ht="12.75">
      <c r="A248" s="68"/>
      <c r="F248" s="70"/>
    </row>
    <row r="249" spans="1:6" s="57" customFormat="1" ht="12.75">
      <c r="A249" s="68"/>
      <c r="F249" s="70"/>
    </row>
    <row r="250" spans="1:6" s="57" customFormat="1" ht="12.75">
      <c r="A250" s="68"/>
      <c r="F250" s="70"/>
    </row>
    <row r="251" spans="1:6" s="57" customFormat="1" ht="12.75">
      <c r="A251" s="68"/>
      <c r="F251" s="70"/>
    </row>
    <row r="252" spans="1:6" s="57" customFormat="1" ht="12.75">
      <c r="A252" s="68"/>
      <c r="F252" s="70"/>
    </row>
    <row r="253" spans="1:6" s="57" customFormat="1" ht="12.75">
      <c r="A253" s="68"/>
      <c r="F253" s="70"/>
    </row>
    <row r="254" spans="1:6" s="57" customFormat="1" ht="12.75">
      <c r="A254" s="68"/>
      <c r="F254" s="70"/>
    </row>
    <row r="255" spans="1:6" s="57" customFormat="1" ht="12.75">
      <c r="A255" s="68"/>
      <c r="F255" s="70"/>
    </row>
    <row r="256" spans="1:6" s="57" customFormat="1" ht="12.75">
      <c r="A256" s="68"/>
      <c r="F256" s="70"/>
    </row>
    <row r="257" spans="1:6" s="57" customFormat="1" ht="12.75">
      <c r="A257" s="68"/>
      <c r="F257" s="70"/>
    </row>
    <row r="258" spans="1:6" s="57" customFormat="1" ht="12.75">
      <c r="A258" s="68"/>
      <c r="F258" s="70"/>
    </row>
    <row r="259" spans="1:6" s="57" customFormat="1" ht="12.75">
      <c r="A259" s="68"/>
      <c r="F259" s="70"/>
    </row>
    <row r="260" spans="1:6" s="57" customFormat="1" ht="12.75">
      <c r="A260" s="68"/>
      <c r="F260" s="70"/>
    </row>
    <row r="261" spans="1:6" s="57" customFormat="1" ht="12.75">
      <c r="A261" s="68"/>
      <c r="F261" s="70"/>
    </row>
    <row r="262" spans="1:6" s="57" customFormat="1" ht="12.75">
      <c r="A262" s="68"/>
      <c r="F262" s="70"/>
    </row>
    <row r="263" spans="1:6" s="57" customFormat="1" ht="12.75">
      <c r="A263" s="68"/>
      <c r="F263" s="70"/>
    </row>
    <row r="264" spans="1:6" s="57" customFormat="1" ht="12.75">
      <c r="A264" s="68"/>
      <c r="F264" s="70"/>
    </row>
    <row r="265" spans="1:6" s="57" customFormat="1" ht="12.75">
      <c r="A265" s="68"/>
      <c r="F265" s="70"/>
    </row>
    <row r="266" spans="1:6" s="57" customFormat="1" ht="12.75">
      <c r="A266" s="68"/>
      <c r="F266" s="70"/>
    </row>
    <row r="267" spans="1:6" s="57" customFormat="1" ht="12.75">
      <c r="A267" s="68"/>
      <c r="F267" s="70"/>
    </row>
    <row r="268" spans="1:6" s="57" customFormat="1" ht="12.75">
      <c r="A268" s="68"/>
      <c r="F268" s="70"/>
    </row>
    <row r="269" spans="1:6" s="57" customFormat="1" ht="12.75">
      <c r="A269" s="68"/>
      <c r="F269" s="70"/>
    </row>
    <row r="270" spans="1:6" s="57" customFormat="1" ht="12.75">
      <c r="A270" s="68"/>
      <c r="F270" s="70"/>
    </row>
    <row r="271" spans="1:6" s="57" customFormat="1" ht="12.75">
      <c r="A271" s="68"/>
      <c r="F271" s="70"/>
    </row>
    <row r="272" spans="1:6" s="57" customFormat="1" ht="12.75">
      <c r="A272" s="68"/>
      <c r="F272" s="70"/>
    </row>
    <row r="273" spans="1:6" s="57" customFormat="1" ht="12.75">
      <c r="A273" s="68"/>
      <c r="F273" s="70"/>
    </row>
    <row r="274" spans="1:6" s="57" customFormat="1" ht="12.75">
      <c r="A274" s="68"/>
      <c r="F274" s="70"/>
    </row>
    <row r="275" spans="1:6" s="57" customFormat="1" ht="12.75">
      <c r="A275" s="68"/>
      <c r="F275" s="70"/>
    </row>
    <row r="276" spans="1:6" s="57" customFormat="1" ht="12.75">
      <c r="A276" s="68"/>
      <c r="F276" s="70"/>
    </row>
    <row r="277" spans="1:6" s="57" customFormat="1" ht="12.75">
      <c r="A277" s="68"/>
      <c r="F277" s="70"/>
    </row>
    <row r="278" spans="1:6" s="57" customFormat="1" ht="12.75">
      <c r="A278" s="68"/>
      <c r="F278" s="70"/>
    </row>
    <row r="279" spans="1:6" s="57" customFormat="1" ht="12.75">
      <c r="A279" s="68"/>
      <c r="F279" s="70"/>
    </row>
    <row r="280" spans="1:6" s="57" customFormat="1" ht="12.75">
      <c r="A280" s="68"/>
      <c r="F280" s="70"/>
    </row>
    <row r="281" spans="1:6" s="57" customFormat="1" ht="12.75">
      <c r="A281" s="68"/>
      <c r="F281" s="70"/>
    </row>
    <row r="282" spans="1:6" s="57" customFormat="1" ht="12.75">
      <c r="A282" s="68"/>
      <c r="F282" s="70"/>
    </row>
    <row r="283" spans="1:6" s="57" customFormat="1" ht="12.75">
      <c r="A283" s="68"/>
      <c r="F283" s="70"/>
    </row>
    <row r="284" spans="1:6" s="57" customFormat="1" ht="12.75">
      <c r="A284" s="68"/>
      <c r="F284" s="70"/>
    </row>
    <row r="285" spans="1:6" s="57" customFormat="1" ht="12.75">
      <c r="A285" s="68"/>
      <c r="F285" s="70"/>
    </row>
    <row r="286" spans="1:6" s="57" customFormat="1" ht="12.75">
      <c r="A286" s="68"/>
      <c r="F286" s="70"/>
    </row>
    <row r="287" spans="1:6" s="57" customFormat="1" ht="12.75">
      <c r="A287" s="68"/>
      <c r="F287" s="70"/>
    </row>
    <row r="288" spans="1:6" s="57" customFormat="1" ht="12.75">
      <c r="A288" s="68"/>
      <c r="F288" s="70"/>
    </row>
    <row r="289" spans="1:6" s="57" customFormat="1" ht="12.75">
      <c r="A289" s="68"/>
      <c r="F289" s="70"/>
    </row>
    <row r="290" spans="1:6" s="57" customFormat="1" ht="12.75">
      <c r="A290" s="68"/>
      <c r="F290" s="70"/>
    </row>
    <row r="291" spans="1:6" s="57" customFormat="1" ht="12.75">
      <c r="A291" s="68"/>
      <c r="F291" s="70"/>
    </row>
    <row r="292" spans="1:6" s="57" customFormat="1" ht="12.75">
      <c r="A292" s="68"/>
      <c r="F292" s="70"/>
    </row>
    <row r="293" spans="1:6" s="57" customFormat="1" ht="12.75">
      <c r="A293" s="68"/>
      <c r="F293" s="70"/>
    </row>
    <row r="294" spans="1:6" s="57" customFormat="1" ht="12.75">
      <c r="A294" s="68"/>
      <c r="F294" s="70"/>
    </row>
    <row r="295" spans="1:6" s="57" customFormat="1" ht="12.75">
      <c r="A295" s="68"/>
      <c r="F295" s="70"/>
    </row>
    <row r="296" spans="1:6" s="57" customFormat="1" ht="12.75">
      <c r="A296" s="68"/>
      <c r="F296" s="70"/>
    </row>
    <row r="297" spans="1:6" s="57" customFormat="1" ht="12.75">
      <c r="A297" s="68"/>
      <c r="F297" s="70"/>
    </row>
    <row r="298" spans="1:6" s="57" customFormat="1" ht="12.75">
      <c r="A298" s="68"/>
      <c r="F298" s="70"/>
    </row>
    <row r="299" spans="1:6" s="57" customFormat="1" ht="12.75">
      <c r="A299" s="68"/>
      <c r="F299" s="70"/>
    </row>
    <row r="300" spans="1:6" s="57" customFormat="1" ht="12.75">
      <c r="A300" s="68"/>
      <c r="F300" s="70"/>
    </row>
    <row r="301" spans="1:6" s="57" customFormat="1" ht="12.75">
      <c r="A301" s="68"/>
      <c r="F301" s="70"/>
    </row>
    <row r="302" spans="1:6" s="57" customFormat="1" ht="12.75">
      <c r="A302" s="68"/>
      <c r="F302" s="70"/>
    </row>
    <row r="303" spans="1:6" s="57" customFormat="1" ht="12.75">
      <c r="A303" s="68"/>
      <c r="F303" s="70"/>
    </row>
    <row r="304" spans="1:6" s="57" customFormat="1" ht="12.75">
      <c r="A304" s="68"/>
      <c r="F304" s="70"/>
    </row>
    <row r="305" spans="1:6" s="57" customFormat="1" ht="12.75">
      <c r="A305" s="68"/>
      <c r="F305" s="70"/>
    </row>
    <row r="306" spans="1:6" s="57" customFormat="1" ht="12.75">
      <c r="A306" s="68"/>
      <c r="F306" s="70"/>
    </row>
    <row r="307" spans="1:6" s="57" customFormat="1" ht="12.75">
      <c r="A307" s="68"/>
      <c r="F307" s="70"/>
    </row>
    <row r="308" spans="1:6" s="57" customFormat="1" ht="12.75">
      <c r="A308" s="68"/>
      <c r="F308" s="70"/>
    </row>
    <row r="309" spans="1:6" s="57" customFormat="1" ht="12.75">
      <c r="A309" s="68"/>
      <c r="F309" s="70"/>
    </row>
    <row r="310" spans="1:6" s="57" customFormat="1" ht="12.75">
      <c r="A310" s="68"/>
      <c r="F310" s="70"/>
    </row>
    <row r="311" spans="1:6" s="57" customFormat="1" ht="12.75">
      <c r="A311" s="68"/>
      <c r="F311" s="70"/>
    </row>
    <row r="312" spans="1:6" s="57" customFormat="1" ht="12.75">
      <c r="A312" s="68"/>
      <c r="F312" s="70"/>
    </row>
    <row r="313" spans="1:6" s="57" customFormat="1" ht="12.75">
      <c r="A313" s="68"/>
      <c r="F313" s="70"/>
    </row>
    <row r="314" spans="1:6" s="57" customFormat="1" ht="12.75">
      <c r="A314" s="68"/>
      <c r="F314" s="70"/>
    </row>
    <row r="315" spans="1:6" s="57" customFormat="1" ht="12.75">
      <c r="A315" s="68"/>
      <c r="F315" s="70"/>
    </row>
    <row r="316" spans="1:6" s="57" customFormat="1" ht="12.75">
      <c r="A316" s="68"/>
      <c r="F316" s="70"/>
    </row>
    <row r="317" spans="1:6" s="57" customFormat="1" ht="12.75">
      <c r="A317" s="68"/>
      <c r="F317" s="70"/>
    </row>
    <row r="318" spans="1:6" s="57" customFormat="1" ht="12.75">
      <c r="A318" s="68"/>
      <c r="F318" s="70"/>
    </row>
    <row r="319" spans="1:6" s="57" customFormat="1" ht="12.75">
      <c r="A319" s="68"/>
      <c r="F319" s="70"/>
    </row>
    <row r="320" spans="1:6" s="57" customFormat="1" ht="12.75">
      <c r="A320" s="68"/>
      <c r="F320" s="70"/>
    </row>
    <row r="321" spans="1:6" s="57" customFormat="1" ht="12.75">
      <c r="A321" s="68"/>
      <c r="F321" s="70"/>
    </row>
    <row r="322" spans="1:6" s="57" customFormat="1" ht="12.75">
      <c r="A322" s="68"/>
      <c r="F322" s="70"/>
    </row>
    <row r="323" spans="1:6" s="57" customFormat="1" ht="12.75">
      <c r="A323" s="68"/>
      <c r="F323" s="70"/>
    </row>
    <row r="324" spans="1:6" s="57" customFormat="1" ht="12.75">
      <c r="A324" s="68"/>
      <c r="F324" s="70"/>
    </row>
    <row r="325" spans="1:6" s="57" customFormat="1" ht="12.75">
      <c r="A325" s="68"/>
      <c r="F325" s="70"/>
    </row>
    <row r="326" spans="1:6" s="57" customFormat="1" ht="12.75">
      <c r="A326" s="68"/>
      <c r="F326" s="70"/>
    </row>
    <row r="327" spans="1:6" s="57" customFormat="1" ht="12.75">
      <c r="A327" s="68"/>
      <c r="F327" s="70"/>
    </row>
    <row r="328" spans="1:6" s="57" customFormat="1" ht="12.75">
      <c r="A328" s="68"/>
      <c r="F328" s="70"/>
    </row>
    <row r="329" spans="1:6" s="57" customFormat="1" ht="12.75">
      <c r="A329" s="68"/>
      <c r="F329" s="70"/>
    </row>
    <row r="330" spans="1:6" s="57" customFormat="1" ht="12.75">
      <c r="A330" s="68"/>
      <c r="F330" s="70"/>
    </row>
    <row r="331" spans="1:6" s="57" customFormat="1" ht="12.75">
      <c r="A331" s="68"/>
      <c r="F331" s="70"/>
    </row>
    <row r="332" spans="1:6" s="57" customFormat="1" ht="12.75">
      <c r="A332" s="68"/>
      <c r="F332" s="70"/>
    </row>
    <row r="333" spans="1:6" s="57" customFormat="1" ht="12.75">
      <c r="A333" s="68"/>
      <c r="F333" s="70"/>
    </row>
    <row r="334" spans="1:6" s="57" customFormat="1" ht="12.75">
      <c r="A334" s="68"/>
      <c r="F334" s="70"/>
    </row>
    <row r="335" spans="1:6" s="57" customFormat="1" ht="12.75">
      <c r="A335" s="68"/>
      <c r="F335" s="70"/>
    </row>
    <row r="336" spans="1:6" s="57" customFormat="1" ht="12.75">
      <c r="A336" s="68"/>
      <c r="F336" s="70"/>
    </row>
    <row r="337" spans="1:6" s="57" customFormat="1" ht="12.75">
      <c r="A337" s="68"/>
      <c r="F337" s="70"/>
    </row>
    <row r="338" spans="1:6" s="57" customFormat="1" ht="12.75">
      <c r="A338" s="68"/>
      <c r="F338" s="70"/>
    </row>
    <row r="339" spans="1:6" s="57" customFormat="1" ht="12.75">
      <c r="A339" s="68"/>
      <c r="F339" s="70"/>
    </row>
    <row r="340" spans="1:6" s="57" customFormat="1" ht="12.75">
      <c r="A340" s="68"/>
      <c r="F340" s="70"/>
    </row>
    <row r="341" spans="1:6" s="57" customFormat="1" ht="12.75">
      <c r="A341" s="68"/>
      <c r="F341" s="70"/>
    </row>
    <row r="342" spans="1:6" s="57" customFormat="1" ht="12.75">
      <c r="A342" s="68"/>
      <c r="F342" s="70"/>
    </row>
    <row r="343" spans="1:6" s="57" customFormat="1" ht="12.75">
      <c r="A343" s="68"/>
      <c r="F343" s="70"/>
    </row>
    <row r="344" spans="1:6" s="57" customFormat="1" ht="12.75">
      <c r="A344" s="68"/>
      <c r="F344" s="70"/>
    </row>
    <row r="345" spans="1:6" s="57" customFormat="1" ht="12.75">
      <c r="A345" s="68"/>
      <c r="F345" s="70"/>
    </row>
    <row r="346" spans="1:6" s="57" customFormat="1" ht="12.75">
      <c r="A346" s="68"/>
      <c r="F346" s="70"/>
    </row>
    <row r="347" spans="1:6" s="57" customFormat="1" ht="12.75">
      <c r="A347" s="68"/>
      <c r="F347" s="70"/>
    </row>
    <row r="348" spans="1:6" s="57" customFormat="1" ht="12.75">
      <c r="A348" s="68"/>
      <c r="F348" s="70"/>
    </row>
    <row r="349" spans="1:6" s="57" customFormat="1" ht="12.75">
      <c r="A349" s="68"/>
      <c r="F349" s="70"/>
    </row>
    <row r="350" spans="1:6" s="57" customFormat="1" ht="12.75">
      <c r="A350" s="68"/>
      <c r="F350" s="70"/>
    </row>
    <row r="351" spans="1:6" s="57" customFormat="1" ht="12.75">
      <c r="A351" s="68"/>
      <c r="F351" s="70"/>
    </row>
    <row r="352" spans="1:6" s="57" customFormat="1" ht="12.75">
      <c r="A352" s="68"/>
      <c r="F352" s="70"/>
    </row>
    <row r="353" spans="1:6" s="57" customFormat="1" ht="12.75">
      <c r="A353" s="68"/>
      <c r="F353" s="70"/>
    </row>
    <row r="354" spans="1:6" s="57" customFormat="1" ht="12.75">
      <c r="A354" s="68"/>
      <c r="F354" s="70"/>
    </row>
    <row r="355" spans="1:6" s="57" customFormat="1" ht="12.75">
      <c r="A355" s="68"/>
      <c r="F355" s="70"/>
    </row>
    <row r="356" spans="1:6" s="57" customFormat="1" ht="12.75">
      <c r="A356" s="68"/>
      <c r="F356" s="70"/>
    </row>
    <row r="357" spans="1:6" s="57" customFormat="1" ht="12.75">
      <c r="A357" s="68"/>
      <c r="F357" s="70"/>
    </row>
    <row r="358" spans="1:6" s="57" customFormat="1" ht="12.75">
      <c r="A358" s="68"/>
      <c r="F358" s="70"/>
    </row>
    <row r="359" spans="1:6" s="57" customFormat="1" ht="12.75">
      <c r="A359" s="68"/>
      <c r="F359" s="70"/>
    </row>
    <row r="360" spans="1:6" s="57" customFormat="1" ht="12.75">
      <c r="A360" s="68"/>
      <c r="F360" s="70"/>
    </row>
    <row r="361" spans="1:6" s="57" customFormat="1" ht="12.75">
      <c r="A361" s="68"/>
      <c r="F361" s="70"/>
    </row>
    <row r="362" spans="1:6" s="57" customFormat="1" ht="12.75">
      <c r="A362" s="68"/>
      <c r="F362" s="70"/>
    </row>
    <row r="363" spans="1:6" s="57" customFormat="1" ht="12.75">
      <c r="A363" s="68"/>
      <c r="F363" s="70"/>
    </row>
    <row r="364" spans="1:6" s="57" customFormat="1" ht="12.75">
      <c r="A364" s="68"/>
      <c r="F364" s="70"/>
    </row>
    <row r="365" spans="1:6" s="57" customFormat="1" ht="12.75">
      <c r="A365" s="68"/>
      <c r="F365" s="70"/>
    </row>
    <row r="366" spans="1:6" s="57" customFormat="1" ht="12.75">
      <c r="A366" s="68"/>
      <c r="F366" s="70"/>
    </row>
    <row r="367" spans="1:6" s="57" customFormat="1" ht="12.75">
      <c r="A367" s="68"/>
      <c r="F367" s="70"/>
    </row>
    <row r="368" spans="1:6" s="57" customFormat="1" ht="12.75">
      <c r="A368" s="68"/>
      <c r="F368" s="70"/>
    </row>
    <row r="369" spans="1:6" s="57" customFormat="1" ht="12.75">
      <c r="A369" s="68"/>
      <c r="F369" s="70"/>
    </row>
    <row r="370" spans="1:6" s="57" customFormat="1" ht="12.75">
      <c r="A370" s="68"/>
      <c r="F370" s="70"/>
    </row>
    <row r="371" spans="1:6" s="57" customFormat="1" ht="12.75">
      <c r="A371" s="68"/>
      <c r="F371" s="70"/>
    </row>
    <row r="372" spans="1:6" s="57" customFormat="1" ht="12.75">
      <c r="A372" s="68"/>
      <c r="F372" s="70"/>
    </row>
    <row r="373" spans="1:6" s="57" customFormat="1" ht="12.75">
      <c r="A373" s="68"/>
      <c r="F373" s="70"/>
    </row>
    <row r="374" spans="1:6" s="57" customFormat="1" ht="12.75">
      <c r="A374" s="68"/>
      <c r="F374" s="70"/>
    </row>
    <row r="375" spans="1:6" s="57" customFormat="1" ht="12.75">
      <c r="A375" s="68"/>
      <c r="F375" s="70"/>
    </row>
    <row r="376" spans="1:6" s="57" customFormat="1" ht="12.75">
      <c r="A376" s="68"/>
      <c r="F376" s="70"/>
    </row>
    <row r="377" spans="1:6" s="57" customFormat="1" ht="12.75">
      <c r="A377" s="68"/>
      <c r="F377" s="70"/>
    </row>
    <row r="378" spans="1:6" s="57" customFormat="1" ht="12.75">
      <c r="A378" s="68"/>
      <c r="F378" s="70"/>
    </row>
    <row r="379" spans="1:6" s="57" customFormat="1" ht="12.75">
      <c r="A379" s="68"/>
      <c r="F379" s="70"/>
    </row>
    <row r="380" spans="1:6" s="57" customFormat="1" ht="12.75">
      <c r="A380" s="68"/>
      <c r="F380" s="70"/>
    </row>
    <row r="381" spans="1:6" s="57" customFormat="1" ht="12.75">
      <c r="A381" s="68"/>
      <c r="F381" s="70"/>
    </row>
    <row r="382" spans="1:6" s="57" customFormat="1" ht="12.75">
      <c r="A382" s="68"/>
      <c r="F382" s="70"/>
    </row>
    <row r="383" spans="1:6" s="57" customFormat="1" ht="12.75">
      <c r="A383" s="68"/>
      <c r="F383" s="70"/>
    </row>
    <row r="384" spans="1:6" s="57" customFormat="1" ht="12.75">
      <c r="A384" s="68"/>
      <c r="F384" s="70"/>
    </row>
    <row r="385" spans="1:6" s="57" customFormat="1" ht="12.75">
      <c r="A385" s="68"/>
      <c r="F385" s="70"/>
    </row>
    <row r="386" spans="1:6" s="57" customFormat="1" ht="12.75">
      <c r="A386" s="68"/>
      <c r="F386" s="70"/>
    </row>
    <row r="387" spans="1:6" s="57" customFormat="1" ht="12.75">
      <c r="A387" s="68"/>
      <c r="F387" s="70"/>
    </row>
    <row r="388" spans="1:6" s="57" customFormat="1" ht="12.75">
      <c r="A388" s="68"/>
      <c r="F388" s="70"/>
    </row>
    <row r="389" spans="1:6" s="57" customFormat="1" ht="12.75">
      <c r="A389" s="68"/>
      <c r="F389" s="70"/>
    </row>
    <row r="390" spans="1:6" s="57" customFormat="1" ht="12.75">
      <c r="A390" s="68"/>
      <c r="F390" s="70"/>
    </row>
    <row r="391" spans="1:6" s="57" customFormat="1" ht="12.75">
      <c r="A391" s="68"/>
      <c r="F391" s="70"/>
    </row>
    <row r="392" spans="1:6" s="57" customFormat="1" ht="12.75">
      <c r="A392" s="68"/>
      <c r="F392" s="70"/>
    </row>
    <row r="393" spans="1:6" s="57" customFormat="1" ht="12.75">
      <c r="A393" s="68"/>
      <c r="F393" s="70"/>
    </row>
    <row r="394" spans="1:6" s="57" customFormat="1" ht="12.75">
      <c r="A394" s="68"/>
      <c r="F394" s="70"/>
    </row>
    <row r="395" spans="1:6" s="57" customFormat="1" ht="12.75">
      <c r="A395" s="68"/>
      <c r="F395" s="70"/>
    </row>
    <row r="396" spans="1:6" s="57" customFormat="1" ht="12.75">
      <c r="A396" s="68"/>
      <c r="F396" s="70"/>
    </row>
    <row r="397" spans="1:6" s="57" customFormat="1" ht="12.75">
      <c r="A397" s="68"/>
      <c r="F397" s="70"/>
    </row>
    <row r="398" spans="1:6" s="57" customFormat="1" ht="12.75">
      <c r="A398" s="68"/>
      <c r="F398" s="70"/>
    </row>
    <row r="399" spans="1:6" s="57" customFormat="1" ht="12.75">
      <c r="A399" s="68"/>
      <c r="F399" s="70"/>
    </row>
    <row r="400" spans="1:6" s="57" customFormat="1" ht="12.75">
      <c r="A400" s="68"/>
      <c r="F400" s="70"/>
    </row>
    <row r="401" spans="1:6" s="57" customFormat="1" ht="12.75">
      <c r="A401" s="68"/>
      <c r="F401" s="70"/>
    </row>
    <row r="402" spans="1:6" s="57" customFormat="1" ht="12.75">
      <c r="A402" s="68"/>
      <c r="F402" s="70"/>
    </row>
    <row r="403" spans="1:6" s="57" customFormat="1" ht="12.75">
      <c r="A403" s="68"/>
      <c r="F403" s="70"/>
    </row>
    <row r="404" spans="1:6" s="57" customFormat="1" ht="12.75">
      <c r="A404" s="68"/>
      <c r="F404" s="70"/>
    </row>
    <row r="405" spans="1:6" s="57" customFormat="1" ht="12.75">
      <c r="A405" s="68"/>
      <c r="F405" s="70"/>
    </row>
    <row r="406" spans="1:6" s="57" customFormat="1" ht="12.75">
      <c r="A406" s="68"/>
      <c r="F406" s="70"/>
    </row>
    <row r="407" spans="1:6" s="57" customFormat="1" ht="12.75">
      <c r="A407" s="68"/>
      <c r="F407" s="70"/>
    </row>
    <row r="408" spans="1:6" s="57" customFormat="1" ht="12.75">
      <c r="A408" s="68"/>
      <c r="F408" s="70"/>
    </row>
    <row r="409" spans="1:6" s="57" customFormat="1" ht="12.75">
      <c r="A409" s="68"/>
      <c r="F409" s="70"/>
    </row>
    <row r="410" spans="1:6" s="57" customFormat="1" ht="12.75">
      <c r="A410" s="68"/>
      <c r="F410" s="70"/>
    </row>
    <row r="411" spans="1:6" s="57" customFormat="1" ht="12.75">
      <c r="A411" s="68"/>
      <c r="F411" s="70"/>
    </row>
    <row r="412" spans="1:6" s="57" customFormat="1" ht="12.75">
      <c r="A412" s="68"/>
      <c r="F412" s="70"/>
    </row>
    <row r="413" spans="1:6" s="57" customFormat="1" ht="12.75">
      <c r="A413" s="68"/>
      <c r="F413" s="70"/>
    </row>
    <row r="414" spans="1:6" s="57" customFormat="1" ht="12.75">
      <c r="A414" s="68"/>
      <c r="F414" s="70"/>
    </row>
    <row r="415" spans="1:6" s="57" customFormat="1" ht="12.75">
      <c r="A415" s="68"/>
      <c r="F415" s="70"/>
    </row>
    <row r="416" spans="1:6" s="57" customFormat="1" ht="12.75">
      <c r="A416" s="68"/>
      <c r="F416" s="70"/>
    </row>
    <row r="417" spans="1:6" s="57" customFormat="1" ht="12.75">
      <c r="A417" s="68"/>
      <c r="F417" s="70"/>
    </row>
    <row r="418" spans="1:6" s="57" customFormat="1" ht="12.75">
      <c r="A418" s="68"/>
      <c r="F418" s="70"/>
    </row>
    <row r="419" spans="1:6" s="57" customFormat="1" ht="12.75">
      <c r="A419" s="68"/>
      <c r="F419" s="70"/>
    </row>
    <row r="420" spans="1:6" s="57" customFormat="1" ht="12.75">
      <c r="A420" s="68"/>
      <c r="F420" s="70"/>
    </row>
    <row r="421" spans="1:6" s="57" customFormat="1" ht="12.75">
      <c r="A421" s="68"/>
      <c r="F421" s="70"/>
    </row>
    <row r="422" spans="1:6" s="57" customFormat="1" ht="12.75">
      <c r="A422" s="68"/>
      <c r="F422" s="70"/>
    </row>
    <row r="423" spans="1:6" s="57" customFormat="1" ht="12.75">
      <c r="A423" s="68"/>
      <c r="F423" s="70"/>
    </row>
    <row r="424" spans="1:6" s="57" customFormat="1" ht="12.75">
      <c r="A424" s="68"/>
      <c r="F424" s="70"/>
    </row>
    <row r="425" spans="1:6" s="57" customFormat="1" ht="12.75">
      <c r="A425" s="68"/>
      <c r="F425" s="70"/>
    </row>
    <row r="426" spans="1:6" s="57" customFormat="1" ht="12.75">
      <c r="A426" s="68"/>
      <c r="F426" s="70"/>
    </row>
    <row r="427" spans="1:6" s="57" customFormat="1" ht="12.75">
      <c r="A427" s="68"/>
      <c r="F427" s="70"/>
    </row>
    <row r="428" spans="1:6" s="57" customFormat="1" ht="12.75">
      <c r="A428" s="68"/>
      <c r="F428" s="70"/>
    </row>
    <row r="429" spans="1:6" s="57" customFormat="1" ht="12.75">
      <c r="A429" s="68"/>
      <c r="F429" s="70"/>
    </row>
    <row r="430" spans="1:6" s="57" customFormat="1" ht="12.75">
      <c r="A430" s="68"/>
      <c r="F430" s="70"/>
    </row>
    <row r="431" spans="1:6" s="57" customFormat="1" ht="12.75">
      <c r="A431" s="68"/>
      <c r="F431" s="70"/>
    </row>
    <row r="432" spans="1:6" s="57" customFormat="1" ht="12.75">
      <c r="A432" s="68"/>
      <c r="F432" s="70"/>
    </row>
    <row r="433" spans="1:6" s="57" customFormat="1" ht="12.75">
      <c r="A433" s="68"/>
      <c r="F433" s="70"/>
    </row>
    <row r="434" spans="1:6" s="57" customFormat="1" ht="12.75">
      <c r="A434" s="68"/>
      <c r="F434" s="70"/>
    </row>
    <row r="435" spans="1:6" s="57" customFormat="1" ht="12.75">
      <c r="A435" s="68"/>
      <c r="F435" s="70"/>
    </row>
    <row r="436" spans="1:6" s="57" customFormat="1" ht="12.75">
      <c r="A436" s="68"/>
      <c r="F436" s="70"/>
    </row>
    <row r="437" spans="1:6" s="57" customFormat="1" ht="12.75">
      <c r="A437" s="68"/>
      <c r="F437" s="70"/>
    </row>
    <row r="438" spans="1:6" s="57" customFormat="1" ht="12.75">
      <c r="A438" s="68"/>
      <c r="F438" s="70"/>
    </row>
    <row r="439" spans="1:6" s="57" customFormat="1" ht="12.75">
      <c r="A439" s="68"/>
      <c r="F439" s="70"/>
    </row>
    <row r="440" spans="1:6" s="57" customFormat="1" ht="12.75">
      <c r="A440" s="68"/>
      <c r="F440" s="70"/>
    </row>
    <row r="441" spans="1:6" s="57" customFormat="1" ht="12.75">
      <c r="A441" s="68"/>
      <c r="F441" s="70"/>
    </row>
    <row r="442" spans="1:6" s="57" customFormat="1" ht="12.75">
      <c r="A442" s="68"/>
      <c r="F442" s="70"/>
    </row>
    <row r="443" spans="1:6" s="57" customFormat="1" ht="12.75">
      <c r="A443" s="68"/>
      <c r="F443" s="70"/>
    </row>
    <row r="444" spans="1:6" s="57" customFormat="1" ht="12.75">
      <c r="A444" s="68"/>
      <c r="F444" s="70"/>
    </row>
    <row r="445" spans="1:6" s="57" customFormat="1" ht="12.75">
      <c r="A445" s="68"/>
      <c r="F445" s="70"/>
    </row>
    <row r="446" spans="1:6" s="57" customFormat="1" ht="12.75">
      <c r="A446" s="68"/>
      <c r="F446" s="70"/>
    </row>
    <row r="447" spans="1:6" s="57" customFormat="1" ht="12.75">
      <c r="A447" s="68"/>
      <c r="F447" s="70"/>
    </row>
    <row r="448" spans="1:6" s="57" customFormat="1" ht="12.75">
      <c r="A448" s="68"/>
      <c r="F448" s="70"/>
    </row>
    <row r="449" spans="1:6" s="57" customFormat="1" ht="12.75">
      <c r="A449" s="68"/>
      <c r="F449" s="70"/>
    </row>
    <row r="450" spans="1:6" s="57" customFormat="1" ht="12.75">
      <c r="A450" s="68"/>
      <c r="F450" s="70"/>
    </row>
    <row r="451" spans="1:6" s="57" customFormat="1" ht="12.75">
      <c r="A451" s="68"/>
      <c r="F451" s="70"/>
    </row>
    <row r="452" spans="1:6" s="57" customFormat="1" ht="12.75">
      <c r="A452" s="68"/>
      <c r="F452" s="70"/>
    </row>
    <row r="453" spans="1:6" s="57" customFormat="1" ht="12.75">
      <c r="A453" s="68"/>
      <c r="F453" s="70"/>
    </row>
    <row r="454" spans="1:6" s="57" customFormat="1" ht="12.75">
      <c r="A454" s="68"/>
      <c r="F454" s="70"/>
    </row>
    <row r="455" spans="1:6" s="57" customFormat="1" ht="12.75">
      <c r="A455" s="68"/>
      <c r="F455" s="70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</sheetData>
  <sheetProtection/>
  <mergeCells count="12">
    <mergeCell ref="I5:K5"/>
    <mergeCell ref="L5:L6"/>
    <mergeCell ref="C5:C6"/>
    <mergeCell ref="G5:H5"/>
    <mergeCell ref="A3:N3"/>
    <mergeCell ref="A4:N4"/>
    <mergeCell ref="N5:N6"/>
    <mergeCell ref="B5:B6"/>
    <mergeCell ref="M5:M6"/>
    <mergeCell ref="F5:F6"/>
    <mergeCell ref="D5:E5"/>
    <mergeCell ref="A5:A6"/>
  </mergeCells>
  <printOptions/>
  <pageMargins left="0.1968503937007874" right="0.1968503937007874" top="0.1968503937007874" bottom="0.5905511811023623" header="0.1968503937007874" footer="0.5118110236220472"/>
  <pageSetup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55"/>
  <sheetViews>
    <sheetView zoomScale="75" zoomScaleNormal="75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F23" sqref="F23"/>
    </sheetView>
  </sheetViews>
  <sheetFormatPr defaultColWidth="9.140625" defaultRowHeight="12.75"/>
  <cols>
    <col min="1" max="1" width="6.28125" style="1" customWidth="1"/>
    <col min="2" max="2" width="100.00390625" style="1" customWidth="1"/>
    <col min="3" max="3" width="15.00390625" style="1" customWidth="1"/>
    <col min="4" max="4" width="16.00390625" style="1" customWidth="1"/>
    <col min="5" max="5" width="15.57421875" style="1" customWidth="1"/>
    <col min="6" max="6" width="17.7109375" style="2" customWidth="1"/>
    <col min="7" max="7" width="18.28125" style="1" customWidth="1"/>
    <col min="8" max="9" width="16.140625" style="1" customWidth="1"/>
    <col min="10" max="10" width="17.8515625" style="1" customWidth="1"/>
    <col min="11" max="11" width="19.28125" style="1" customWidth="1"/>
    <col min="12" max="12" width="23.8515625" style="1" customWidth="1"/>
    <col min="13" max="16384" width="9.140625" style="1" customWidth="1"/>
  </cols>
  <sheetData>
    <row r="2" ht="12.75">
      <c r="G2" s="4"/>
    </row>
    <row r="3" spans="1:12" ht="20.25">
      <c r="A3" s="315" t="s">
        <v>104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ht="62.25" customHeight="1" thickBot="1">
      <c r="A4" s="316" t="s">
        <v>146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8" customFormat="1" ht="33.75" customHeight="1" thickBot="1">
      <c r="A5" s="324" t="s">
        <v>16</v>
      </c>
      <c r="B5" s="326"/>
      <c r="C5" s="326" t="s">
        <v>149</v>
      </c>
      <c r="D5" s="326"/>
      <c r="E5" s="326"/>
      <c r="F5" s="327" t="s">
        <v>141</v>
      </c>
      <c r="G5" s="328" t="s">
        <v>15</v>
      </c>
      <c r="H5" s="328"/>
      <c r="I5" s="329" t="s">
        <v>103</v>
      </c>
      <c r="J5" s="330" t="s">
        <v>92</v>
      </c>
      <c r="K5" s="331" t="s">
        <v>153</v>
      </c>
      <c r="L5" s="331" t="s">
        <v>94</v>
      </c>
    </row>
    <row r="6" spans="1:12" s="8" customFormat="1" ht="49.5" customHeight="1" thickBot="1">
      <c r="A6" s="325"/>
      <c r="B6" s="326"/>
      <c r="C6" s="189" t="s">
        <v>150</v>
      </c>
      <c r="D6" s="189" t="s">
        <v>152</v>
      </c>
      <c r="E6" s="189" t="s">
        <v>151</v>
      </c>
      <c r="F6" s="327"/>
      <c r="G6" s="173" t="s">
        <v>139</v>
      </c>
      <c r="H6" s="173" t="s">
        <v>140</v>
      </c>
      <c r="I6" s="329"/>
      <c r="J6" s="330"/>
      <c r="K6" s="331"/>
      <c r="L6" s="331"/>
    </row>
    <row r="7" spans="1:12" s="8" customFormat="1" ht="18" customHeight="1">
      <c r="A7" s="20">
        <v>1</v>
      </c>
      <c r="B7" s="182">
        <v>2</v>
      </c>
      <c r="C7" s="19"/>
      <c r="D7" s="19"/>
      <c r="E7" s="19"/>
      <c r="F7" s="186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</row>
    <row r="8" spans="1:12" s="8" customFormat="1" ht="18" customHeight="1">
      <c r="A8" s="19"/>
      <c r="B8" s="183"/>
      <c r="C8" s="19"/>
      <c r="D8" s="19"/>
      <c r="E8" s="19"/>
      <c r="F8" s="186"/>
      <c r="G8" s="19"/>
      <c r="H8" s="19"/>
      <c r="I8" s="42"/>
      <c r="J8" s="42"/>
      <c r="K8" s="42"/>
      <c r="L8" s="42"/>
    </row>
    <row r="9" spans="1:12" s="8" customFormat="1" ht="18" customHeight="1">
      <c r="A9" s="19"/>
      <c r="B9" s="184" t="s">
        <v>80</v>
      </c>
      <c r="C9" s="191"/>
      <c r="D9" s="191"/>
      <c r="E9" s="191"/>
      <c r="F9" s="187">
        <v>46.481273707865164</v>
      </c>
      <c r="G9" s="19"/>
      <c r="H9" s="19"/>
      <c r="I9" s="167">
        <v>6.2538</v>
      </c>
      <c r="J9" s="42"/>
      <c r="K9" s="42"/>
      <c r="L9" s="42"/>
    </row>
    <row r="10" spans="1:12" s="8" customFormat="1" ht="18" customHeight="1">
      <c r="A10" s="19"/>
      <c r="B10" s="184" t="s">
        <v>81</v>
      </c>
      <c r="C10" s="114"/>
      <c r="D10" s="114"/>
      <c r="E10" s="179"/>
      <c r="F10" s="187">
        <v>3138675.99026966</v>
      </c>
      <c r="G10" s="19"/>
      <c r="H10" s="19"/>
      <c r="I10" s="167">
        <v>1714432.105</v>
      </c>
      <c r="J10" s="42"/>
      <c r="K10" s="42"/>
      <c r="L10" s="42"/>
    </row>
    <row r="11" spans="1:12" s="8" customFormat="1" ht="18" customHeight="1">
      <c r="A11" s="19"/>
      <c r="B11" s="184" t="s">
        <v>82</v>
      </c>
      <c r="C11" s="114"/>
      <c r="D11" s="114"/>
      <c r="E11" s="180"/>
      <c r="F11" s="188">
        <v>4353105</v>
      </c>
      <c r="G11" s="117">
        <v>4353105</v>
      </c>
      <c r="H11" s="113">
        <v>10.24</v>
      </c>
      <c r="I11" s="167"/>
      <c r="J11" s="42"/>
      <c r="K11" s="42"/>
      <c r="L11" s="42"/>
    </row>
    <row r="12" spans="1:12" s="8" customFormat="1" ht="18" customHeight="1">
      <c r="A12" s="19"/>
      <c r="B12" s="184" t="s">
        <v>83</v>
      </c>
      <c r="C12" s="114"/>
      <c r="D12" s="180">
        <v>38732.484</v>
      </c>
      <c r="E12" s="181"/>
      <c r="F12" s="188">
        <f>F11*F9/1000</f>
        <v>202337.86498407638</v>
      </c>
      <c r="G12" s="19"/>
      <c r="H12" s="19"/>
      <c r="I12" s="167">
        <v>27677.921</v>
      </c>
      <c r="J12" s="42"/>
      <c r="K12" s="42"/>
      <c r="L12" s="42"/>
    </row>
    <row r="13" spans="1:12" s="8" customFormat="1" ht="18" customHeight="1">
      <c r="A13" s="19"/>
      <c r="B13" s="184" t="s">
        <v>84</v>
      </c>
      <c r="C13" s="114"/>
      <c r="D13" s="180"/>
      <c r="E13" s="181"/>
      <c r="F13" s="188">
        <f>F10*H11/1000</f>
        <v>32140.04214036132</v>
      </c>
      <c r="G13" s="19"/>
      <c r="H13" s="19"/>
      <c r="I13" s="167">
        <v>12070.33</v>
      </c>
      <c r="J13" s="42"/>
      <c r="K13" s="42"/>
      <c r="L13" s="42"/>
    </row>
    <row r="14" spans="1:12" s="8" customFormat="1" ht="18" customHeight="1">
      <c r="A14" s="19"/>
      <c r="B14" s="184" t="s">
        <v>85</v>
      </c>
      <c r="C14" s="114"/>
      <c r="D14" s="180">
        <v>69254.64</v>
      </c>
      <c r="E14" s="181"/>
      <c r="F14" s="186"/>
      <c r="G14" s="19"/>
      <c r="H14" s="19"/>
      <c r="I14" s="167">
        <f>I16-I12-I13</f>
        <v>168440.38900000002</v>
      </c>
      <c r="J14" s="42"/>
      <c r="K14" s="42"/>
      <c r="L14" s="42"/>
    </row>
    <row r="15" spans="1:12" s="8" customFormat="1" ht="18" customHeight="1">
      <c r="A15" s="19"/>
      <c r="B15" s="184" t="s">
        <v>86</v>
      </c>
      <c r="C15" s="114"/>
      <c r="D15" s="180">
        <v>300000</v>
      </c>
      <c r="E15" s="181"/>
      <c r="F15" s="186"/>
      <c r="G15" s="19"/>
      <c r="H15" s="19"/>
      <c r="I15" s="167">
        <v>0</v>
      </c>
      <c r="J15" s="42"/>
      <c r="K15" s="42"/>
      <c r="L15" s="42"/>
    </row>
    <row r="16" spans="1:11" s="8" customFormat="1" ht="18" customHeight="1">
      <c r="A16" s="19"/>
      <c r="B16" s="185" t="s">
        <v>57</v>
      </c>
      <c r="C16" s="120"/>
      <c r="D16" s="190">
        <f>D12+D14+D15+D13</f>
        <v>407987.124</v>
      </c>
      <c r="E16" s="181"/>
      <c r="F16" s="186"/>
      <c r="G16" s="19"/>
      <c r="H16" s="19"/>
      <c r="I16" s="167">
        <v>208188.64</v>
      </c>
      <c r="J16" s="42"/>
      <c r="K16" s="42"/>
    </row>
    <row r="17" spans="1:12" s="32" customFormat="1" ht="21.75" customHeight="1">
      <c r="A17" s="27"/>
      <c r="B17" s="28"/>
      <c r="C17" s="28"/>
      <c r="D17" s="28"/>
      <c r="E17" s="195"/>
      <c r="F17" s="29"/>
      <c r="G17" s="29"/>
      <c r="H17" s="31"/>
      <c r="I17" s="42"/>
      <c r="J17" s="42"/>
      <c r="K17" s="42"/>
      <c r="L17" s="196"/>
    </row>
    <row r="18" spans="1:12" s="34" customFormat="1" ht="23.25">
      <c r="A18" s="33">
        <v>2</v>
      </c>
      <c r="B18" s="48" t="s">
        <v>24</v>
      </c>
      <c r="C18" s="36">
        <f>C19+C29+C38+C39</f>
        <v>556150</v>
      </c>
      <c r="D18" s="36">
        <f>D19+D29+D38+D39</f>
        <v>407953.25</v>
      </c>
      <c r="E18" s="36">
        <f>E19+E29+E38+E39</f>
        <v>360987.21</v>
      </c>
      <c r="F18" s="36">
        <f>F19+F29+F38</f>
        <v>244556</v>
      </c>
      <c r="G18" s="36">
        <f>G19+G29+G38</f>
        <v>226594</v>
      </c>
      <c r="H18" s="36">
        <f>H19+H29+H38</f>
        <v>17962</v>
      </c>
      <c r="I18" s="36">
        <f>I19+I29+I38+I39</f>
        <v>161184.72401</v>
      </c>
      <c r="J18" s="36">
        <f>J19+J29+J38+J39</f>
        <v>208188.64401000002</v>
      </c>
      <c r="K18" s="36">
        <f>J18/I18*100</f>
        <v>129.16152277376102</v>
      </c>
      <c r="L18" s="42"/>
    </row>
    <row r="19" spans="1:12" ht="18">
      <c r="A19" s="166" t="s">
        <v>25</v>
      </c>
      <c r="B19" s="38" t="s">
        <v>26</v>
      </c>
      <c r="C19" s="35">
        <f aca="true" t="shared" si="0" ref="C19:H19">SUM(C20:C27)</f>
        <v>273127</v>
      </c>
      <c r="D19" s="35">
        <f t="shared" si="0"/>
        <v>211683.36</v>
      </c>
      <c r="E19" s="35">
        <f t="shared" si="0"/>
        <v>211721.24</v>
      </c>
      <c r="F19" s="35">
        <f t="shared" si="0"/>
        <v>140233</v>
      </c>
      <c r="G19" s="35">
        <f t="shared" si="0"/>
        <v>122271</v>
      </c>
      <c r="H19" s="35">
        <f t="shared" si="0"/>
        <v>17962</v>
      </c>
      <c r="I19" s="35">
        <f>J19</f>
        <v>16731.070030000003</v>
      </c>
      <c r="J19" s="35">
        <f>SUM(J20:J27)</f>
        <v>16731.070030000003</v>
      </c>
      <c r="K19" s="168">
        <f aca="true" t="shared" si="1" ref="K19:K50">J19/I19*100</f>
        <v>100</v>
      </c>
      <c r="L19" s="35"/>
    </row>
    <row r="20" spans="1:12" ht="32.25" customHeight="1">
      <c r="A20" s="44" t="s">
        <v>27</v>
      </c>
      <c r="B20" s="45" t="s">
        <v>28</v>
      </c>
      <c r="C20" s="175">
        <v>100203</v>
      </c>
      <c r="D20" s="175">
        <v>120667.76</v>
      </c>
      <c r="E20" s="175">
        <v>120709.08</v>
      </c>
      <c r="F20" s="167">
        <f aca="true" t="shared" si="2" ref="F20:F27">G20+H20</f>
        <v>0</v>
      </c>
      <c r="G20" s="42">
        <v>0</v>
      </c>
      <c r="H20" s="42">
        <v>0</v>
      </c>
      <c r="I20" s="42">
        <v>0</v>
      </c>
      <c r="J20" s="42">
        <v>0</v>
      </c>
      <c r="K20" s="194"/>
      <c r="L20" s="42"/>
    </row>
    <row r="21" spans="1:12" ht="30">
      <c r="A21" s="44" t="s">
        <v>29</v>
      </c>
      <c r="B21" s="45" t="s">
        <v>30</v>
      </c>
      <c r="C21" s="175">
        <v>0</v>
      </c>
      <c r="D21" s="175">
        <v>47138.42</v>
      </c>
      <c r="E21" s="175">
        <v>47124.98</v>
      </c>
      <c r="F21" s="167">
        <f t="shared" si="2"/>
        <v>0</v>
      </c>
      <c r="G21" s="42">
        <v>0</v>
      </c>
      <c r="H21" s="42">
        <v>0</v>
      </c>
      <c r="I21" s="42">
        <v>0</v>
      </c>
      <c r="J21" s="42">
        <v>0</v>
      </c>
      <c r="K21" s="194"/>
      <c r="L21" s="42"/>
    </row>
    <row r="22" spans="1:12" ht="45">
      <c r="A22" s="44" t="s">
        <v>31</v>
      </c>
      <c r="B22" s="45" t="s">
        <v>32</v>
      </c>
      <c r="C22" s="175">
        <v>34776</v>
      </c>
      <c r="D22" s="175">
        <v>43877.18</v>
      </c>
      <c r="E22" s="175">
        <v>43887.18</v>
      </c>
      <c r="F22" s="167">
        <f t="shared" si="2"/>
        <v>0</v>
      </c>
      <c r="G22" s="42">
        <v>0</v>
      </c>
      <c r="H22" s="42">
        <v>0</v>
      </c>
      <c r="I22" s="42">
        <v>0</v>
      </c>
      <c r="J22" s="42">
        <v>0</v>
      </c>
      <c r="K22" s="194"/>
      <c r="L22" s="42"/>
    </row>
    <row r="23" spans="1:12" ht="30">
      <c r="A23" s="44" t="s">
        <v>33</v>
      </c>
      <c r="B23" s="45" t="s">
        <v>34</v>
      </c>
      <c r="C23" s="175">
        <v>0</v>
      </c>
      <c r="D23" s="175">
        <v>0</v>
      </c>
      <c r="E23" s="175">
        <v>0</v>
      </c>
      <c r="F23" s="167">
        <f t="shared" si="2"/>
        <v>17962</v>
      </c>
      <c r="G23" s="42">
        <v>0</v>
      </c>
      <c r="H23" s="42">
        <v>17962</v>
      </c>
      <c r="I23" s="42">
        <f>J23</f>
        <v>14323.891380000001</v>
      </c>
      <c r="J23" s="42">
        <f>6.58322+7.08+14310.22816</f>
        <v>14323.891380000001</v>
      </c>
      <c r="K23" s="194">
        <f t="shared" si="1"/>
        <v>100</v>
      </c>
      <c r="L23" s="42"/>
    </row>
    <row r="24" spans="1:12" ht="45" hidden="1">
      <c r="A24" s="44" t="s">
        <v>22</v>
      </c>
      <c r="B24" s="45" t="s">
        <v>23</v>
      </c>
      <c r="C24" s="175"/>
      <c r="D24" s="175"/>
      <c r="E24" s="175"/>
      <c r="F24" s="167">
        <f t="shared" si="2"/>
        <v>0</v>
      </c>
      <c r="G24" s="42">
        <v>0</v>
      </c>
      <c r="H24" s="42">
        <v>0</v>
      </c>
      <c r="I24" s="42">
        <f>J24</f>
        <v>0</v>
      </c>
      <c r="J24" s="42"/>
      <c r="K24" s="194" t="e">
        <f t="shared" si="1"/>
        <v>#DIV/0!</v>
      </c>
      <c r="L24" s="42"/>
    </row>
    <row r="25" spans="1:12" ht="30">
      <c r="A25" s="50" t="s">
        <v>35</v>
      </c>
      <c r="B25" s="45" t="s">
        <v>36</v>
      </c>
      <c r="C25" s="175">
        <v>122271</v>
      </c>
      <c r="D25" s="175">
        <v>0</v>
      </c>
      <c r="E25" s="175">
        <v>0</v>
      </c>
      <c r="F25" s="167">
        <f t="shared" si="2"/>
        <v>122271</v>
      </c>
      <c r="G25" s="42">
        <v>122271</v>
      </c>
      <c r="H25" s="42">
        <v>0</v>
      </c>
      <c r="I25" s="42">
        <f>J25</f>
        <v>2407.17865</v>
      </c>
      <c r="J25" s="42">
        <f>397.10977+577.5699+72.62074+494.02824+865.85</f>
        <v>2407.17865</v>
      </c>
      <c r="K25" s="194">
        <f t="shared" si="1"/>
        <v>100</v>
      </c>
      <c r="L25" s="42"/>
    </row>
    <row r="26" spans="1:12" ht="18.75">
      <c r="A26" s="44" t="s">
        <v>37</v>
      </c>
      <c r="B26" s="45" t="s">
        <v>38</v>
      </c>
      <c r="C26" s="175">
        <v>15877</v>
      </c>
      <c r="D26" s="175">
        <v>0</v>
      </c>
      <c r="E26" s="175">
        <v>0</v>
      </c>
      <c r="F26" s="167">
        <f t="shared" si="2"/>
        <v>0</v>
      </c>
      <c r="G26" s="42">
        <v>0</v>
      </c>
      <c r="H26" s="42">
        <v>0</v>
      </c>
      <c r="I26" s="42">
        <v>0</v>
      </c>
      <c r="J26" s="42">
        <v>0</v>
      </c>
      <c r="K26" s="192"/>
      <c r="L26" s="42"/>
    </row>
    <row r="27" spans="1:24" ht="30">
      <c r="A27" s="44" t="s">
        <v>39</v>
      </c>
      <c r="B27" s="45" t="s">
        <v>40</v>
      </c>
      <c r="C27" s="175">
        <v>0</v>
      </c>
      <c r="D27" s="175">
        <v>0</v>
      </c>
      <c r="E27" s="175">
        <v>0</v>
      </c>
      <c r="F27" s="167">
        <f t="shared" si="2"/>
        <v>0</v>
      </c>
      <c r="G27" s="42">
        <v>0</v>
      </c>
      <c r="H27" s="42">
        <v>0</v>
      </c>
      <c r="I27" s="42">
        <v>0</v>
      </c>
      <c r="J27" s="42">
        <v>0</v>
      </c>
      <c r="K27" s="192"/>
      <c r="L27" s="42"/>
      <c r="M27" s="193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 ht="18.75">
      <c r="A28" s="21"/>
      <c r="B28" s="45"/>
      <c r="C28" s="175"/>
      <c r="D28" s="175"/>
      <c r="E28" s="175"/>
      <c r="F28" s="167"/>
      <c r="G28" s="35"/>
      <c r="H28" s="47"/>
      <c r="I28" s="42"/>
      <c r="J28" s="42"/>
      <c r="K28" s="192"/>
      <c r="L28" s="42"/>
      <c r="M28" s="193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 s="22" customFormat="1" ht="15.75">
      <c r="A29" s="166" t="s">
        <v>41</v>
      </c>
      <c r="B29" s="51" t="s">
        <v>42</v>
      </c>
      <c r="C29" s="35">
        <f>C30+C34+C35+C36</f>
        <v>103023</v>
      </c>
      <c r="D29" s="35">
        <f>D30+D34+D35+D36</f>
        <v>20286.65</v>
      </c>
      <c r="E29" s="35">
        <f>E30+E34+E35+E36</f>
        <v>20286.65</v>
      </c>
      <c r="F29" s="35">
        <f>F30+F36</f>
        <v>104323</v>
      </c>
      <c r="G29" s="35">
        <f>G30+G36</f>
        <v>104323</v>
      </c>
      <c r="H29" s="35">
        <f>H30+H36</f>
        <v>0</v>
      </c>
      <c r="I29" s="35">
        <f>J29</f>
        <v>39918.163980000005</v>
      </c>
      <c r="J29" s="35">
        <f>J30+J36</f>
        <v>39918.163980000005</v>
      </c>
      <c r="K29" s="164">
        <f>SUM(K31:K32)</f>
        <v>100</v>
      </c>
      <c r="L29" s="42"/>
      <c r="M29" s="193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s="22" customFormat="1" ht="30">
      <c r="A30" s="44" t="s">
        <v>43</v>
      </c>
      <c r="B30" s="52" t="s">
        <v>44</v>
      </c>
      <c r="C30" s="164">
        <f aca="true" t="shared" si="3" ref="C30:H30">SUM(C32:C33)</f>
        <v>58720</v>
      </c>
      <c r="D30" s="164">
        <f t="shared" si="3"/>
        <v>0</v>
      </c>
      <c r="E30" s="164">
        <f t="shared" si="3"/>
        <v>0</v>
      </c>
      <c r="F30" s="164">
        <f t="shared" si="3"/>
        <v>81520</v>
      </c>
      <c r="G30" s="164">
        <f t="shared" si="3"/>
        <v>81520</v>
      </c>
      <c r="H30" s="164">
        <f t="shared" si="3"/>
        <v>0</v>
      </c>
      <c r="I30" s="35">
        <f>J30</f>
        <v>34597.297360000004</v>
      </c>
      <c r="J30" s="164">
        <f>SUM(J32:J33)</f>
        <v>34597.297360000004</v>
      </c>
      <c r="K30" s="164">
        <f>SUM(K32:K33)</f>
        <v>100</v>
      </c>
      <c r="L30" s="42"/>
      <c r="M30" s="193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s="22" customFormat="1" ht="18.75">
      <c r="A31" s="21"/>
      <c r="B31" s="45" t="s">
        <v>15</v>
      </c>
      <c r="C31" s="174"/>
      <c r="D31" s="174"/>
      <c r="E31" s="174"/>
      <c r="F31" s="167"/>
      <c r="G31" s="53"/>
      <c r="H31" s="42"/>
      <c r="I31" s="42"/>
      <c r="J31" s="42"/>
      <c r="K31" s="192"/>
      <c r="L31" s="42"/>
      <c r="M31" s="193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s="22" customFormat="1" ht="70.5" customHeight="1">
      <c r="A32" s="21"/>
      <c r="B32" s="170" t="s">
        <v>45</v>
      </c>
      <c r="C32" s="175">
        <v>57900</v>
      </c>
      <c r="D32" s="175">
        <v>0</v>
      </c>
      <c r="E32" s="175">
        <v>0</v>
      </c>
      <c r="F32" s="167">
        <f>G32+H32</f>
        <v>60200</v>
      </c>
      <c r="G32" s="42">
        <v>60200</v>
      </c>
      <c r="H32" s="42">
        <v>0</v>
      </c>
      <c r="I32" s="42">
        <f>J32</f>
        <v>34597.297360000004</v>
      </c>
      <c r="J32" s="42">
        <f>1.26378+8.26+105.30358+34482.47</f>
        <v>34597.297360000004</v>
      </c>
      <c r="K32" s="194">
        <f t="shared" si="1"/>
        <v>100</v>
      </c>
      <c r="L32" s="42"/>
      <c r="M32" s="193"/>
      <c r="N32" s="57"/>
      <c r="O32" s="57"/>
      <c r="P32" s="57"/>
      <c r="Q32" s="57"/>
      <c r="R32" s="57"/>
      <c r="S32" s="57"/>
      <c r="T32" s="57"/>
      <c r="U32" s="57"/>
      <c r="V32" s="192"/>
      <c r="W32" s="57"/>
      <c r="X32" s="57"/>
    </row>
    <row r="33" spans="1:24" s="22" customFormat="1" ht="69" customHeight="1">
      <c r="A33" s="21"/>
      <c r="B33" s="170" t="s">
        <v>46</v>
      </c>
      <c r="C33" s="175">
        <v>820</v>
      </c>
      <c r="D33" s="175">
        <v>0</v>
      </c>
      <c r="E33" s="175">
        <v>0</v>
      </c>
      <c r="F33" s="167">
        <f>G33+H33</f>
        <v>21320</v>
      </c>
      <c r="G33" s="42">
        <v>21320</v>
      </c>
      <c r="H33" s="42">
        <v>0</v>
      </c>
      <c r="I33" s="42">
        <v>0</v>
      </c>
      <c r="J33" s="42">
        <v>0</v>
      </c>
      <c r="K33" s="42">
        <v>0</v>
      </c>
      <c r="L33" s="42"/>
      <c r="M33" s="193"/>
      <c r="N33" s="57"/>
      <c r="O33" s="57"/>
      <c r="P33" s="57"/>
      <c r="Q33" s="57"/>
      <c r="R33" s="57"/>
      <c r="S33" s="57"/>
      <c r="T33" s="57"/>
      <c r="U33" s="57">
        <v>0</v>
      </c>
      <c r="V33" s="57"/>
      <c r="W33" s="57"/>
      <c r="X33" s="57"/>
    </row>
    <row r="34" spans="1:24" s="22" customFormat="1" ht="42.75" customHeight="1">
      <c r="A34" s="44" t="s">
        <v>47</v>
      </c>
      <c r="B34" s="171" t="s">
        <v>48</v>
      </c>
      <c r="C34" s="175">
        <v>1500</v>
      </c>
      <c r="D34" s="175">
        <v>528.52</v>
      </c>
      <c r="E34" s="175">
        <v>528.52</v>
      </c>
      <c r="F34" s="167">
        <f>G34+H34</f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/>
      <c r="M34" s="193"/>
      <c r="N34" s="57"/>
      <c r="O34" s="57"/>
      <c r="P34" s="57"/>
      <c r="Q34" s="192"/>
      <c r="R34" s="57"/>
      <c r="S34" s="57"/>
      <c r="T34" s="57"/>
      <c r="U34" s="57"/>
      <c r="V34" s="57"/>
      <c r="W34" s="57"/>
      <c r="X34" s="57"/>
    </row>
    <row r="35" spans="1:24" s="22" customFormat="1" ht="36.75" customHeight="1">
      <c r="A35" s="44" t="s">
        <v>49</v>
      </c>
      <c r="B35" s="172" t="s">
        <v>50</v>
      </c>
      <c r="C35" s="176">
        <v>20000</v>
      </c>
      <c r="D35" s="176">
        <v>19758.13</v>
      </c>
      <c r="E35" s="176">
        <v>19758.13</v>
      </c>
      <c r="F35" s="167">
        <f>G35+H35</f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/>
      <c r="M35" s="193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13" s="57" customFormat="1" ht="45" customHeight="1">
      <c r="A36" s="56" t="s">
        <v>51</v>
      </c>
      <c r="B36" s="172" t="s">
        <v>52</v>
      </c>
      <c r="C36" s="176">
        <v>22803</v>
      </c>
      <c r="D36" s="176">
        <v>0</v>
      </c>
      <c r="E36" s="176">
        <v>0</v>
      </c>
      <c r="F36" s="167">
        <f>G36+H36</f>
        <v>22803</v>
      </c>
      <c r="G36" s="42">
        <v>22803</v>
      </c>
      <c r="H36" s="42">
        <v>0</v>
      </c>
      <c r="I36" s="42">
        <f>J36</f>
        <v>5320.86662</v>
      </c>
      <c r="J36" s="42">
        <f>1.24844+8.26+5311.35818</f>
        <v>5320.86662</v>
      </c>
      <c r="K36" s="192">
        <f t="shared" si="1"/>
        <v>100</v>
      </c>
      <c r="L36" s="42"/>
      <c r="M36" s="193"/>
    </row>
    <row r="37" spans="1:12" ht="18">
      <c r="A37" s="166" t="s">
        <v>53</v>
      </c>
      <c r="B37" s="58" t="s">
        <v>54</v>
      </c>
      <c r="C37" s="177"/>
      <c r="D37" s="177"/>
      <c r="E37" s="177"/>
      <c r="F37" s="167"/>
      <c r="G37" s="35"/>
      <c r="H37" s="47"/>
      <c r="I37" s="42"/>
      <c r="J37" s="42"/>
      <c r="K37" s="36"/>
      <c r="L37" s="42"/>
    </row>
    <row r="38" spans="1:12" ht="18">
      <c r="A38" s="44" t="s">
        <v>55</v>
      </c>
      <c r="B38" s="169" t="s">
        <v>56</v>
      </c>
      <c r="C38" s="177">
        <v>180000</v>
      </c>
      <c r="D38" s="177">
        <v>141003.92</v>
      </c>
      <c r="E38" s="177">
        <v>94000</v>
      </c>
      <c r="F38" s="167">
        <f>G38+H38</f>
        <v>0</v>
      </c>
      <c r="G38" s="42">
        <v>0</v>
      </c>
      <c r="H38" s="42">
        <v>0</v>
      </c>
      <c r="I38" s="198">
        <f>J38-47003.92</f>
        <v>78191.49</v>
      </c>
      <c r="J38" s="198">
        <v>125195.41</v>
      </c>
      <c r="K38" s="36">
        <f t="shared" si="1"/>
        <v>160.11385638002292</v>
      </c>
      <c r="L38" s="165"/>
    </row>
    <row r="39" spans="1:12" ht="18">
      <c r="A39" s="21"/>
      <c r="B39" s="52" t="s">
        <v>144</v>
      </c>
      <c r="C39" s="178"/>
      <c r="D39" s="178">
        <v>34979.32</v>
      </c>
      <c r="E39" s="197">
        <v>34979.32</v>
      </c>
      <c r="F39" s="167"/>
      <c r="G39" s="35"/>
      <c r="H39" s="42"/>
      <c r="I39" s="167">
        <f>J39</f>
        <v>26344</v>
      </c>
      <c r="J39" s="167">
        <v>26344</v>
      </c>
      <c r="K39" s="36">
        <f t="shared" si="1"/>
        <v>100</v>
      </c>
      <c r="L39" s="42"/>
    </row>
    <row r="40" spans="1:11" s="32" customFormat="1" ht="18" hidden="1">
      <c r="A40" s="27">
        <v>4</v>
      </c>
      <c r="B40" s="59" t="s">
        <v>58</v>
      </c>
      <c r="C40" s="59"/>
      <c r="D40" s="59"/>
      <c r="E40" s="59"/>
      <c r="F40" s="35" t="e">
        <f>#REF!+#REF!</f>
        <v>#REF!</v>
      </c>
      <c r="G40" s="53">
        <v>0</v>
      </c>
      <c r="H40" s="53">
        <v>0</v>
      </c>
      <c r="K40" s="36" t="e">
        <f t="shared" si="1"/>
        <v>#DIV/0!</v>
      </c>
    </row>
    <row r="41" spans="1:11" s="32" customFormat="1" ht="18" hidden="1">
      <c r="A41" s="27"/>
      <c r="B41" s="59"/>
      <c r="C41" s="59"/>
      <c r="D41" s="59"/>
      <c r="E41" s="59"/>
      <c r="F41" s="35"/>
      <c r="G41" s="35"/>
      <c r="H41" s="35"/>
      <c r="K41" s="36" t="e">
        <f t="shared" si="1"/>
        <v>#DIV/0!</v>
      </c>
    </row>
    <row r="42" spans="1:11" s="63" customFormat="1" ht="18" hidden="1">
      <c r="A42" s="61">
        <v>5</v>
      </c>
      <c r="B42" s="62" t="s">
        <v>59</v>
      </c>
      <c r="C42" s="62"/>
      <c r="D42" s="62"/>
      <c r="E42" s="62"/>
      <c r="F42" s="36" t="e">
        <f>#REF!+F40</f>
        <v>#REF!</v>
      </c>
      <c r="G42" s="168" t="e">
        <f>#REF!+G40</f>
        <v>#REF!</v>
      </c>
      <c r="H42" s="168" t="e">
        <f>#REF!+H40</f>
        <v>#REF!</v>
      </c>
      <c r="K42" s="36" t="e">
        <f t="shared" si="1"/>
        <v>#DIV/0!</v>
      </c>
    </row>
    <row r="43" spans="1:11" s="32" customFormat="1" ht="18" hidden="1">
      <c r="A43" s="27"/>
      <c r="B43" s="59"/>
      <c r="C43" s="59"/>
      <c r="D43" s="59"/>
      <c r="E43" s="59"/>
      <c r="F43" s="35"/>
      <c r="G43" s="35"/>
      <c r="H43" s="35"/>
      <c r="K43" s="36" t="e">
        <f t="shared" si="1"/>
        <v>#DIV/0!</v>
      </c>
    </row>
    <row r="44" spans="1:11" s="65" customFormat="1" ht="18" hidden="1">
      <c r="A44" s="39">
        <v>6</v>
      </c>
      <c r="B44" s="64" t="s">
        <v>60</v>
      </c>
      <c r="C44" s="64"/>
      <c r="D44" s="64"/>
      <c r="E44" s="64"/>
      <c r="F44" s="53"/>
      <c r="G44" s="53" t="e">
        <f>#REF!</f>
        <v>#REF!</v>
      </c>
      <c r="H44" s="53">
        <v>0</v>
      </c>
      <c r="K44" s="36" t="e">
        <f t="shared" si="1"/>
        <v>#DIV/0!</v>
      </c>
    </row>
    <row r="45" spans="1:11" s="65" customFormat="1" ht="18" hidden="1">
      <c r="A45" s="39"/>
      <c r="B45" s="64"/>
      <c r="C45" s="64"/>
      <c r="D45" s="64"/>
      <c r="E45" s="64"/>
      <c r="F45" s="53"/>
      <c r="G45" s="53"/>
      <c r="H45" s="53"/>
      <c r="K45" s="36" t="e">
        <f t="shared" si="1"/>
        <v>#DIV/0!</v>
      </c>
    </row>
    <row r="46" spans="1:11" s="65" customFormat="1" ht="18" hidden="1">
      <c r="A46" s="39">
        <v>7</v>
      </c>
      <c r="B46" s="64" t="s">
        <v>61</v>
      </c>
      <c r="C46" s="64"/>
      <c r="D46" s="64"/>
      <c r="E46" s="64"/>
      <c r="F46" s="53"/>
      <c r="G46" s="53"/>
      <c r="H46" s="53" t="e">
        <f>'[2]надбавка к тарифу'!D10</f>
        <v>#REF!</v>
      </c>
      <c r="K46" s="36" t="e">
        <f t="shared" si="1"/>
        <v>#DIV/0!</v>
      </c>
    </row>
    <row r="47" spans="1:11" s="32" customFormat="1" ht="18" hidden="1">
      <c r="A47" s="27"/>
      <c r="B47" s="59"/>
      <c r="C47" s="59"/>
      <c r="D47" s="59"/>
      <c r="E47" s="59"/>
      <c r="F47" s="35"/>
      <c r="G47" s="35"/>
      <c r="H47" s="35"/>
      <c r="K47" s="36" t="e">
        <f t="shared" si="1"/>
        <v>#DIV/0!</v>
      </c>
    </row>
    <row r="48" spans="1:11" s="32" customFormat="1" ht="18" hidden="1">
      <c r="A48" s="27">
        <v>8</v>
      </c>
      <c r="B48" s="62" t="s">
        <v>62</v>
      </c>
      <c r="C48" s="62"/>
      <c r="D48" s="62"/>
      <c r="E48" s="62"/>
      <c r="F48" s="66"/>
      <c r="G48" s="35"/>
      <c r="H48" s="35"/>
      <c r="K48" s="36" t="e">
        <f t="shared" si="1"/>
        <v>#DIV/0!</v>
      </c>
    </row>
    <row r="49" spans="1:11" s="32" customFormat="1" ht="18" hidden="1">
      <c r="A49" s="27"/>
      <c r="B49" s="59"/>
      <c r="C49" s="59"/>
      <c r="D49" s="59"/>
      <c r="E49" s="59"/>
      <c r="F49" s="35"/>
      <c r="G49" s="35"/>
      <c r="H49" s="35"/>
      <c r="K49" s="36" t="e">
        <f t="shared" si="1"/>
        <v>#DIV/0!</v>
      </c>
    </row>
    <row r="50" spans="1:11" ht="18" hidden="1">
      <c r="A50" s="62">
        <v>9</v>
      </c>
      <c r="B50" s="62" t="s">
        <v>63</v>
      </c>
      <c r="C50" s="62"/>
      <c r="D50" s="62"/>
      <c r="E50" s="62"/>
      <c r="F50" s="167"/>
      <c r="G50" s="35"/>
      <c r="H50" s="66" t="e">
        <f>H42/H46</f>
        <v>#REF!</v>
      </c>
      <c r="K50" s="36" t="e">
        <f t="shared" si="1"/>
        <v>#DIV/0!</v>
      </c>
    </row>
    <row r="51" spans="1:6" s="57" customFormat="1" ht="12.75">
      <c r="A51" s="68"/>
      <c r="B51" s="69"/>
      <c r="C51" s="69"/>
      <c r="D51" s="69"/>
      <c r="E51" s="69"/>
      <c r="F51" s="70"/>
    </row>
    <row r="52" spans="1:6" s="57" customFormat="1" ht="12.75">
      <c r="A52" s="68"/>
      <c r="B52" s="69"/>
      <c r="C52" s="69"/>
      <c r="D52" s="69"/>
      <c r="E52" s="69"/>
      <c r="F52" s="70"/>
    </row>
    <row r="53" spans="2:9" s="57" customFormat="1" ht="18.75">
      <c r="B53" s="122" t="s">
        <v>130</v>
      </c>
      <c r="C53" s="124" t="s">
        <v>131</v>
      </c>
      <c r="D53" s="122"/>
      <c r="E53" s="122"/>
      <c r="F53" s="123"/>
      <c r="G53" s="124"/>
      <c r="H53" s="124"/>
      <c r="I53" s="124"/>
    </row>
    <row r="54" spans="1:10" s="57" customFormat="1" ht="32.25" customHeight="1">
      <c r="A54" s="81"/>
      <c r="B54" s="100" t="s">
        <v>147</v>
      </c>
      <c r="C54" s="100"/>
      <c r="D54" s="100"/>
      <c r="E54" s="100"/>
      <c r="F54" s="108"/>
      <c r="G54" s="103"/>
      <c r="H54" s="103"/>
      <c r="I54" s="103"/>
      <c r="J54" s="103"/>
    </row>
    <row r="55" spans="1:10" s="57" customFormat="1" ht="15">
      <c r="A55" s="68"/>
      <c r="B55" s="100" t="s">
        <v>148</v>
      </c>
      <c r="C55" s="100"/>
      <c r="D55" s="100"/>
      <c r="E55" s="100"/>
      <c r="F55" s="108"/>
      <c r="G55" s="103"/>
      <c r="H55" s="103"/>
      <c r="I55" s="103"/>
      <c r="J55" s="103"/>
    </row>
    <row r="56" spans="1:10" s="57" customFormat="1" ht="15">
      <c r="A56" s="68"/>
      <c r="B56" s="100"/>
      <c r="C56" s="100"/>
      <c r="D56" s="100"/>
      <c r="E56" s="100"/>
      <c r="F56" s="108"/>
      <c r="G56" s="103"/>
      <c r="H56" s="103"/>
      <c r="I56" s="103"/>
      <c r="J56" s="103"/>
    </row>
    <row r="57" spans="1:6" s="57" customFormat="1" ht="12.75">
      <c r="A57" s="68"/>
      <c r="F57" s="70"/>
    </row>
    <row r="58" spans="1:6" s="57" customFormat="1" ht="12.75">
      <c r="A58" s="68"/>
      <c r="F58" s="70"/>
    </row>
    <row r="59" spans="1:6" s="57" customFormat="1" ht="12.75">
      <c r="A59" s="68"/>
      <c r="F59" s="70"/>
    </row>
    <row r="60" spans="1:6" s="57" customFormat="1" ht="12.75">
      <c r="A60" s="68"/>
      <c r="F60" s="70"/>
    </row>
    <row r="61" spans="1:6" s="57" customFormat="1" ht="12.75">
      <c r="A61" s="68"/>
      <c r="F61" s="70"/>
    </row>
    <row r="62" spans="1:6" s="57" customFormat="1" ht="12.75">
      <c r="A62" s="68"/>
      <c r="F62" s="70"/>
    </row>
    <row r="63" spans="1:6" s="57" customFormat="1" ht="12.75">
      <c r="A63" s="68"/>
      <c r="F63" s="70"/>
    </row>
    <row r="64" spans="1:6" s="57" customFormat="1" ht="12.75">
      <c r="A64" s="68"/>
      <c r="F64" s="70"/>
    </row>
    <row r="65" spans="1:6" s="57" customFormat="1" ht="12.75">
      <c r="A65" s="68"/>
      <c r="F65" s="70"/>
    </row>
    <row r="66" spans="1:6" s="57" customFormat="1" ht="12.75">
      <c r="A66" s="68"/>
      <c r="F66" s="70"/>
    </row>
    <row r="67" spans="1:6" s="57" customFormat="1" ht="12.75">
      <c r="A67" s="68"/>
      <c r="F67" s="70"/>
    </row>
    <row r="68" spans="1:6" s="57" customFormat="1" ht="12.75">
      <c r="A68" s="68"/>
      <c r="F68" s="70"/>
    </row>
    <row r="69" spans="1:6" s="57" customFormat="1" ht="12.75">
      <c r="A69" s="68"/>
      <c r="F69" s="70"/>
    </row>
    <row r="70" spans="1:6" s="57" customFormat="1" ht="12.75">
      <c r="A70" s="68"/>
      <c r="F70" s="70"/>
    </row>
    <row r="71" spans="1:6" s="57" customFormat="1" ht="12.75">
      <c r="A71" s="68"/>
      <c r="F71" s="70"/>
    </row>
    <row r="72" spans="1:6" s="57" customFormat="1" ht="12.75">
      <c r="A72" s="68"/>
      <c r="F72" s="70"/>
    </row>
    <row r="73" spans="1:6" s="57" customFormat="1" ht="12.75">
      <c r="A73" s="68"/>
      <c r="F73" s="70"/>
    </row>
    <row r="74" spans="1:6" s="57" customFormat="1" ht="12.75">
      <c r="A74" s="68"/>
      <c r="F74" s="70"/>
    </row>
    <row r="75" spans="1:6" s="57" customFormat="1" ht="12.75">
      <c r="A75" s="68"/>
      <c r="F75" s="70"/>
    </row>
    <row r="76" spans="1:6" s="57" customFormat="1" ht="12.75">
      <c r="A76" s="68"/>
      <c r="F76" s="70"/>
    </row>
    <row r="77" spans="1:6" s="57" customFormat="1" ht="12.75">
      <c r="A77" s="68"/>
      <c r="F77" s="70"/>
    </row>
    <row r="78" spans="1:6" s="57" customFormat="1" ht="12.75">
      <c r="A78" s="68"/>
      <c r="F78" s="70"/>
    </row>
    <row r="79" spans="1:6" s="57" customFormat="1" ht="12.75">
      <c r="A79" s="68"/>
      <c r="F79" s="70"/>
    </row>
    <row r="80" spans="1:6" s="57" customFormat="1" ht="12.75">
      <c r="A80" s="68"/>
      <c r="F80" s="70"/>
    </row>
    <row r="81" spans="1:6" s="57" customFormat="1" ht="12.75">
      <c r="A81" s="68"/>
      <c r="F81" s="70"/>
    </row>
    <row r="82" spans="1:6" s="57" customFormat="1" ht="12.75">
      <c r="A82" s="68"/>
      <c r="F82" s="70"/>
    </row>
    <row r="83" spans="1:6" s="57" customFormat="1" ht="12.75">
      <c r="A83" s="68"/>
      <c r="F83" s="70"/>
    </row>
    <row r="84" spans="1:6" s="57" customFormat="1" ht="12.75">
      <c r="A84" s="68"/>
      <c r="F84" s="70"/>
    </row>
    <row r="85" spans="1:6" s="57" customFormat="1" ht="12.75">
      <c r="A85" s="68"/>
      <c r="F85" s="70"/>
    </row>
    <row r="86" spans="1:6" s="57" customFormat="1" ht="12.75">
      <c r="A86" s="68"/>
      <c r="F86" s="70"/>
    </row>
    <row r="87" spans="1:6" s="57" customFormat="1" ht="12.75">
      <c r="A87" s="68"/>
      <c r="F87" s="70"/>
    </row>
    <row r="88" spans="1:6" s="57" customFormat="1" ht="12.75">
      <c r="A88" s="68"/>
      <c r="F88" s="70"/>
    </row>
    <row r="89" spans="1:6" s="57" customFormat="1" ht="12.75">
      <c r="A89" s="68"/>
      <c r="F89" s="70"/>
    </row>
    <row r="90" spans="1:6" s="57" customFormat="1" ht="12.75">
      <c r="A90" s="68"/>
      <c r="F90" s="70"/>
    </row>
    <row r="91" spans="1:6" s="57" customFormat="1" ht="12.75">
      <c r="A91" s="68"/>
      <c r="F91" s="70"/>
    </row>
    <row r="92" spans="1:6" s="57" customFormat="1" ht="12.75">
      <c r="A92" s="68"/>
      <c r="F92" s="70"/>
    </row>
    <row r="93" spans="1:6" s="57" customFormat="1" ht="12.75">
      <c r="A93" s="68"/>
      <c r="F93" s="70"/>
    </row>
    <row r="94" spans="1:6" s="57" customFormat="1" ht="12.75">
      <c r="A94" s="68"/>
      <c r="F94" s="70"/>
    </row>
    <row r="95" spans="1:6" s="57" customFormat="1" ht="12.75">
      <c r="A95" s="68"/>
      <c r="F95" s="70"/>
    </row>
    <row r="96" spans="1:6" s="57" customFormat="1" ht="12.75">
      <c r="A96" s="68"/>
      <c r="F96" s="70"/>
    </row>
    <row r="97" spans="1:6" s="57" customFormat="1" ht="12.75">
      <c r="A97" s="68"/>
      <c r="F97" s="70"/>
    </row>
    <row r="98" spans="1:6" s="57" customFormat="1" ht="12.75">
      <c r="A98" s="68"/>
      <c r="F98" s="70"/>
    </row>
    <row r="99" spans="1:6" s="57" customFormat="1" ht="12.75">
      <c r="A99" s="68"/>
      <c r="F99" s="70"/>
    </row>
    <row r="100" spans="1:6" s="57" customFormat="1" ht="12.75">
      <c r="A100" s="68"/>
      <c r="F100" s="70"/>
    </row>
    <row r="101" spans="1:6" s="57" customFormat="1" ht="12.75">
      <c r="A101" s="68"/>
      <c r="F101" s="70"/>
    </row>
    <row r="102" spans="1:6" s="57" customFormat="1" ht="12.75">
      <c r="A102" s="68"/>
      <c r="F102" s="70"/>
    </row>
    <row r="103" spans="1:6" s="57" customFormat="1" ht="12.75">
      <c r="A103" s="68"/>
      <c r="F103" s="70"/>
    </row>
    <row r="104" spans="1:6" s="57" customFormat="1" ht="12.75">
      <c r="A104" s="68"/>
      <c r="F104" s="70"/>
    </row>
    <row r="105" spans="1:6" s="57" customFormat="1" ht="12.75">
      <c r="A105" s="68"/>
      <c r="F105" s="70"/>
    </row>
    <row r="106" spans="1:6" s="57" customFormat="1" ht="12.75">
      <c r="A106" s="68"/>
      <c r="F106" s="70"/>
    </row>
    <row r="107" spans="1:6" s="57" customFormat="1" ht="12.75">
      <c r="A107" s="68"/>
      <c r="F107" s="70"/>
    </row>
    <row r="108" spans="1:6" s="57" customFormat="1" ht="12.75">
      <c r="A108" s="68"/>
      <c r="F108" s="70"/>
    </row>
    <row r="109" spans="1:6" s="57" customFormat="1" ht="12.75">
      <c r="A109" s="68"/>
      <c r="F109" s="70"/>
    </row>
    <row r="110" spans="1:6" s="57" customFormat="1" ht="12.75">
      <c r="A110" s="68"/>
      <c r="F110" s="70"/>
    </row>
    <row r="111" spans="1:6" s="57" customFormat="1" ht="12.75">
      <c r="A111" s="68"/>
      <c r="F111" s="70"/>
    </row>
    <row r="112" spans="1:6" s="57" customFormat="1" ht="12.75">
      <c r="A112" s="68"/>
      <c r="F112" s="70"/>
    </row>
    <row r="113" spans="1:6" s="57" customFormat="1" ht="12.75">
      <c r="A113" s="68"/>
      <c r="F113" s="70"/>
    </row>
    <row r="114" spans="1:6" s="57" customFormat="1" ht="12.75">
      <c r="A114" s="68"/>
      <c r="F114" s="70"/>
    </row>
    <row r="115" spans="1:6" s="57" customFormat="1" ht="12.75">
      <c r="A115" s="68"/>
      <c r="F115" s="70"/>
    </row>
    <row r="116" spans="1:6" s="57" customFormat="1" ht="12.75">
      <c r="A116" s="68"/>
      <c r="F116" s="70"/>
    </row>
    <row r="117" spans="1:6" s="57" customFormat="1" ht="12.75">
      <c r="A117" s="68"/>
      <c r="F117" s="70"/>
    </row>
    <row r="118" spans="1:6" s="57" customFormat="1" ht="12.75">
      <c r="A118" s="68"/>
      <c r="F118" s="70"/>
    </row>
    <row r="119" spans="1:6" s="57" customFormat="1" ht="12.75">
      <c r="A119" s="68"/>
      <c r="F119" s="70"/>
    </row>
    <row r="120" spans="1:6" s="57" customFormat="1" ht="12.75">
      <c r="A120" s="68"/>
      <c r="F120" s="70"/>
    </row>
    <row r="121" spans="1:6" s="57" customFormat="1" ht="12.75">
      <c r="A121" s="68"/>
      <c r="F121" s="70"/>
    </row>
    <row r="122" spans="1:6" s="57" customFormat="1" ht="12.75">
      <c r="A122" s="68"/>
      <c r="F122" s="70"/>
    </row>
    <row r="123" spans="1:6" s="57" customFormat="1" ht="12.75">
      <c r="A123" s="68"/>
      <c r="F123" s="70"/>
    </row>
    <row r="124" spans="1:6" s="57" customFormat="1" ht="12.75">
      <c r="A124" s="68"/>
      <c r="F124" s="70"/>
    </row>
    <row r="125" spans="1:6" s="57" customFormat="1" ht="12.75">
      <c r="A125" s="68"/>
      <c r="F125" s="70"/>
    </row>
    <row r="126" spans="1:6" s="57" customFormat="1" ht="12.75">
      <c r="A126" s="68"/>
      <c r="F126" s="70"/>
    </row>
    <row r="127" spans="1:6" s="57" customFormat="1" ht="12.75">
      <c r="A127" s="68"/>
      <c r="F127" s="70"/>
    </row>
    <row r="128" spans="1:6" s="57" customFormat="1" ht="12.75">
      <c r="A128" s="68"/>
      <c r="F128" s="70"/>
    </row>
    <row r="129" spans="1:6" s="57" customFormat="1" ht="12.75">
      <c r="A129" s="68"/>
      <c r="F129" s="70"/>
    </row>
    <row r="130" spans="1:6" s="57" customFormat="1" ht="12.75">
      <c r="A130" s="68"/>
      <c r="F130" s="70"/>
    </row>
    <row r="131" spans="1:6" s="57" customFormat="1" ht="12.75">
      <c r="A131" s="68"/>
      <c r="F131" s="70"/>
    </row>
    <row r="132" spans="1:6" s="57" customFormat="1" ht="12.75">
      <c r="A132" s="68"/>
      <c r="F132" s="70"/>
    </row>
    <row r="133" spans="1:6" s="57" customFormat="1" ht="12.75">
      <c r="A133" s="68"/>
      <c r="F133" s="70"/>
    </row>
    <row r="134" spans="1:6" s="57" customFormat="1" ht="12.75">
      <c r="A134" s="68"/>
      <c r="F134" s="70"/>
    </row>
    <row r="135" spans="1:6" s="57" customFormat="1" ht="12.75">
      <c r="A135" s="68"/>
      <c r="F135" s="70"/>
    </row>
    <row r="136" spans="1:6" s="57" customFormat="1" ht="12.75">
      <c r="A136" s="68"/>
      <c r="F136" s="70"/>
    </row>
    <row r="137" spans="1:6" s="57" customFormat="1" ht="12.75">
      <c r="A137" s="68"/>
      <c r="F137" s="70"/>
    </row>
    <row r="138" spans="1:6" s="57" customFormat="1" ht="12.75">
      <c r="A138" s="68"/>
      <c r="F138" s="70"/>
    </row>
    <row r="139" spans="1:6" s="57" customFormat="1" ht="12.75">
      <c r="A139" s="68"/>
      <c r="F139" s="70"/>
    </row>
    <row r="140" spans="1:6" s="57" customFormat="1" ht="12.75">
      <c r="A140" s="68"/>
      <c r="F140" s="70"/>
    </row>
    <row r="141" spans="1:6" s="57" customFormat="1" ht="12.75">
      <c r="A141" s="68"/>
      <c r="F141" s="70"/>
    </row>
    <row r="142" spans="1:6" s="57" customFormat="1" ht="12.75">
      <c r="A142" s="68"/>
      <c r="F142" s="70"/>
    </row>
    <row r="143" spans="1:6" s="57" customFormat="1" ht="12.75">
      <c r="A143" s="68"/>
      <c r="F143" s="70"/>
    </row>
    <row r="144" spans="1:6" s="57" customFormat="1" ht="12.75">
      <c r="A144" s="68"/>
      <c r="F144" s="70"/>
    </row>
    <row r="145" spans="1:6" s="57" customFormat="1" ht="12.75">
      <c r="A145" s="68"/>
      <c r="F145" s="70"/>
    </row>
    <row r="146" spans="1:6" s="57" customFormat="1" ht="12.75">
      <c r="A146" s="68"/>
      <c r="F146" s="70"/>
    </row>
    <row r="147" spans="1:6" s="57" customFormat="1" ht="12.75">
      <c r="A147" s="68"/>
      <c r="F147" s="70"/>
    </row>
    <row r="148" spans="1:6" s="57" customFormat="1" ht="12.75">
      <c r="A148" s="68"/>
      <c r="F148" s="70"/>
    </row>
    <row r="149" spans="1:6" s="57" customFormat="1" ht="12.75">
      <c r="A149" s="68"/>
      <c r="F149" s="70"/>
    </row>
    <row r="150" spans="1:6" s="57" customFormat="1" ht="12.75">
      <c r="A150" s="68"/>
      <c r="F150" s="70"/>
    </row>
    <row r="151" spans="1:6" s="57" customFormat="1" ht="12.75">
      <c r="A151" s="68"/>
      <c r="F151" s="70"/>
    </row>
    <row r="152" spans="1:6" s="57" customFormat="1" ht="12.75">
      <c r="A152" s="68"/>
      <c r="F152" s="70"/>
    </row>
    <row r="153" spans="1:6" s="57" customFormat="1" ht="12.75">
      <c r="A153" s="68"/>
      <c r="F153" s="70"/>
    </row>
    <row r="154" spans="1:6" s="57" customFormat="1" ht="12.75">
      <c r="A154" s="68"/>
      <c r="F154" s="70"/>
    </row>
    <row r="155" spans="1:6" s="57" customFormat="1" ht="12.75">
      <c r="A155" s="68"/>
      <c r="F155" s="70"/>
    </row>
    <row r="156" spans="1:6" s="57" customFormat="1" ht="12.75">
      <c r="A156" s="68"/>
      <c r="F156" s="70"/>
    </row>
    <row r="157" spans="1:6" s="57" customFormat="1" ht="12.75">
      <c r="A157" s="68"/>
      <c r="F157" s="70"/>
    </row>
    <row r="158" spans="1:6" s="57" customFormat="1" ht="12.75">
      <c r="A158" s="68"/>
      <c r="F158" s="70"/>
    </row>
    <row r="159" spans="1:6" s="57" customFormat="1" ht="12.75">
      <c r="A159" s="68"/>
      <c r="F159" s="70"/>
    </row>
    <row r="160" spans="1:6" s="57" customFormat="1" ht="12.75">
      <c r="A160" s="68"/>
      <c r="F160" s="70"/>
    </row>
    <row r="161" spans="1:6" s="57" customFormat="1" ht="12.75">
      <c r="A161" s="68"/>
      <c r="F161" s="70"/>
    </row>
    <row r="162" spans="1:6" s="57" customFormat="1" ht="12.75">
      <c r="A162" s="68"/>
      <c r="F162" s="70"/>
    </row>
    <row r="163" spans="1:6" s="57" customFormat="1" ht="12.75">
      <c r="A163" s="68"/>
      <c r="F163" s="70"/>
    </row>
    <row r="164" spans="1:6" s="57" customFormat="1" ht="12.75">
      <c r="A164" s="68"/>
      <c r="F164" s="70"/>
    </row>
    <row r="165" spans="1:6" s="57" customFormat="1" ht="12.75">
      <c r="A165" s="68"/>
      <c r="F165" s="70"/>
    </row>
    <row r="166" spans="1:6" s="57" customFormat="1" ht="12.75">
      <c r="A166" s="68"/>
      <c r="F166" s="70"/>
    </row>
    <row r="167" spans="1:6" s="57" customFormat="1" ht="12.75">
      <c r="A167" s="68"/>
      <c r="F167" s="70"/>
    </row>
    <row r="168" spans="1:6" s="57" customFormat="1" ht="12.75">
      <c r="A168" s="68"/>
      <c r="F168" s="70"/>
    </row>
    <row r="169" spans="1:6" s="57" customFormat="1" ht="12.75">
      <c r="A169" s="68"/>
      <c r="F169" s="70"/>
    </row>
    <row r="170" spans="1:6" s="57" customFormat="1" ht="12.75">
      <c r="A170" s="68"/>
      <c r="F170" s="70"/>
    </row>
    <row r="171" spans="1:6" s="57" customFormat="1" ht="12.75">
      <c r="A171" s="68"/>
      <c r="F171" s="70"/>
    </row>
    <row r="172" spans="1:6" s="57" customFormat="1" ht="12.75">
      <c r="A172" s="68"/>
      <c r="F172" s="70"/>
    </row>
    <row r="173" spans="1:6" s="57" customFormat="1" ht="12.75">
      <c r="A173" s="68"/>
      <c r="F173" s="70"/>
    </row>
    <row r="174" spans="1:6" s="57" customFormat="1" ht="12.75">
      <c r="A174" s="68"/>
      <c r="F174" s="70"/>
    </row>
    <row r="175" spans="1:6" s="57" customFormat="1" ht="12.75">
      <c r="A175" s="68"/>
      <c r="F175" s="70"/>
    </row>
    <row r="176" spans="1:6" s="57" customFormat="1" ht="12.75">
      <c r="A176" s="68"/>
      <c r="F176" s="70"/>
    </row>
    <row r="177" spans="1:6" s="57" customFormat="1" ht="12.75">
      <c r="A177" s="68"/>
      <c r="F177" s="70"/>
    </row>
    <row r="178" spans="1:6" s="57" customFormat="1" ht="12.75">
      <c r="A178" s="68"/>
      <c r="F178" s="70"/>
    </row>
    <row r="179" spans="1:6" s="57" customFormat="1" ht="12.75">
      <c r="A179" s="68"/>
      <c r="F179" s="70"/>
    </row>
    <row r="180" spans="1:6" s="57" customFormat="1" ht="12.75">
      <c r="A180" s="68"/>
      <c r="F180" s="70"/>
    </row>
    <row r="181" spans="1:6" s="57" customFormat="1" ht="12.75">
      <c r="A181" s="68"/>
      <c r="F181" s="70"/>
    </row>
    <row r="182" spans="1:6" s="57" customFormat="1" ht="12.75">
      <c r="A182" s="68"/>
      <c r="F182" s="70"/>
    </row>
    <row r="183" spans="1:6" s="57" customFormat="1" ht="12.75">
      <c r="A183" s="68"/>
      <c r="F183" s="70"/>
    </row>
    <row r="184" spans="1:6" s="57" customFormat="1" ht="12.75">
      <c r="A184" s="68"/>
      <c r="F184" s="70"/>
    </row>
    <row r="185" spans="1:6" s="57" customFormat="1" ht="12.75">
      <c r="A185" s="68"/>
      <c r="F185" s="70"/>
    </row>
    <row r="186" spans="1:6" s="57" customFormat="1" ht="12.75">
      <c r="A186" s="68"/>
      <c r="F186" s="70"/>
    </row>
    <row r="187" spans="1:6" s="57" customFormat="1" ht="12.75">
      <c r="A187" s="68"/>
      <c r="F187" s="70"/>
    </row>
    <row r="188" spans="1:6" s="57" customFormat="1" ht="12.75">
      <c r="A188" s="68"/>
      <c r="F188" s="70"/>
    </row>
    <row r="189" spans="1:6" s="57" customFormat="1" ht="12.75">
      <c r="A189" s="68"/>
      <c r="F189" s="70"/>
    </row>
    <row r="190" spans="1:6" s="57" customFormat="1" ht="12.75">
      <c r="A190" s="68"/>
      <c r="F190" s="70"/>
    </row>
    <row r="191" spans="1:6" s="57" customFormat="1" ht="12.75">
      <c r="A191" s="68"/>
      <c r="F191" s="70"/>
    </row>
    <row r="192" spans="1:6" s="57" customFormat="1" ht="12.75">
      <c r="A192" s="68"/>
      <c r="F192" s="70"/>
    </row>
    <row r="193" spans="1:6" s="57" customFormat="1" ht="12.75">
      <c r="A193" s="68"/>
      <c r="F193" s="70"/>
    </row>
    <row r="194" spans="1:6" s="57" customFormat="1" ht="12.75">
      <c r="A194" s="68"/>
      <c r="F194" s="70"/>
    </row>
    <row r="195" spans="1:6" s="57" customFormat="1" ht="12.75">
      <c r="A195" s="68"/>
      <c r="F195" s="70"/>
    </row>
    <row r="196" spans="1:6" s="57" customFormat="1" ht="12.75">
      <c r="A196" s="68"/>
      <c r="F196" s="70"/>
    </row>
    <row r="197" spans="1:6" s="57" customFormat="1" ht="12.75">
      <c r="A197" s="68"/>
      <c r="F197" s="70"/>
    </row>
    <row r="198" spans="1:6" s="57" customFormat="1" ht="12.75">
      <c r="A198" s="68"/>
      <c r="F198" s="70"/>
    </row>
    <row r="199" spans="1:6" s="57" customFormat="1" ht="12.75">
      <c r="A199" s="68"/>
      <c r="F199" s="70"/>
    </row>
    <row r="200" spans="1:6" s="57" customFormat="1" ht="12.75">
      <c r="A200" s="68"/>
      <c r="F200" s="70"/>
    </row>
    <row r="201" spans="1:6" s="57" customFormat="1" ht="12.75">
      <c r="A201" s="68"/>
      <c r="F201" s="70"/>
    </row>
    <row r="202" spans="1:6" s="57" customFormat="1" ht="12.75">
      <c r="A202" s="68"/>
      <c r="F202" s="70"/>
    </row>
    <row r="203" spans="1:6" s="57" customFormat="1" ht="12.75">
      <c r="A203" s="68"/>
      <c r="F203" s="70"/>
    </row>
    <row r="204" spans="1:6" s="57" customFormat="1" ht="12.75">
      <c r="A204" s="68"/>
      <c r="F204" s="70"/>
    </row>
    <row r="205" spans="1:6" s="57" customFormat="1" ht="12.75">
      <c r="A205" s="68"/>
      <c r="F205" s="70"/>
    </row>
    <row r="206" spans="1:6" s="57" customFormat="1" ht="12.75">
      <c r="A206" s="68"/>
      <c r="F206" s="70"/>
    </row>
    <row r="207" spans="1:6" s="57" customFormat="1" ht="12.75">
      <c r="A207" s="68"/>
      <c r="F207" s="70"/>
    </row>
    <row r="208" spans="1:6" s="57" customFormat="1" ht="12.75">
      <c r="A208" s="68"/>
      <c r="F208" s="70"/>
    </row>
    <row r="209" spans="1:6" s="57" customFormat="1" ht="12.75">
      <c r="A209" s="68"/>
      <c r="F209" s="70"/>
    </row>
    <row r="210" spans="1:6" s="57" customFormat="1" ht="12.75">
      <c r="A210" s="68"/>
      <c r="F210" s="70"/>
    </row>
    <row r="211" spans="1:6" s="57" customFormat="1" ht="12.75">
      <c r="A211" s="68"/>
      <c r="F211" s="70"/>
    </row>
    <row r="212" spans="1:6" s="57" customFormat="1" ht="12.75">
      <c r="A212" s="68"/>
      <c r="F212" s="70"/>
    </row>
    <row r="213" spans="1:6" s="57" customFormat="1" ht="12.75">
      <c r="A213" s="68"/>
      <c r="F213" s="70"/>
    </row>
    <row r="214" spans="1:6" s="57" customFormat="1" ht="12.75">
      <c r="A214" s="68"/>
      <c r="F214" s="70"/>
    </row>
    <row r="215" spans="1:6" s="57" customFormat="1" ht="12.75">
      <c r="A215" s="68"/>
      <c r="F215" s="70"/>
    </row>
    <row r="216" spans="1:6" s="57" customFormat="1" ht="12.75">
      <c r="A216" s="68"/>
      <c r="F216" s="70"/>
    </row>
    <row r="217" spans="1:6" s="57" customFormat="1" ht="12.75">
      <c r="A217" s="68"/>
      <c r="F217" s="70"/>
    </row>
    <row r="218" spans="1:6" s="57" customFormat="1" ht="12.75">
      <c r="A218" s="68"/>
      <c r="F218" s="70"/>
    </row>
    <row r="219" spans="1:6" s="57" customFormat="1" ht="12.75">
      <c r="A219" s="68"/>
      <c r="F219" s="70"/>
    </row>
    <row r="220" spans="1:6" s="57" customFormat="1" ht="12.75">
      <c r="A220" s="68"/>
      <c r="F220" s="70"/>
    </row>
    <row r="221" spans="1:6" s="57" customFormat="1" ht="12.75">
      <c r="A221" s="68"/>
      <c r="F221" s="70"/>
    </row>
    <row r="222" spans="1:6" s="57" customFormat="1" ht="12.75">
      <c r="A222" s="68"/>
      <c r="F222" s="70"/>
    </row>
    <row r="223" spans="1:6" s="57" customFormat="1" ht="12.75">
      <c r="A223" s="68"/>
      <c r="F223" s="70"/>
    </row>
    <row r="224" spans="1:6" s="57" customFormat="1" ht="12.75">
      <c r="A224" s="68"/>
      <c r="F224" s="70"/>
    </row>
    <row r="225" spans="1:6" s="57" customFormat="1" ht="12.75">
      <c r="A225" s="68"/>
      <c r="F225" s="70"/>
    </row>
    <row r="226" spans="1:6" s="57" customFormat="1" ht="12.75">
      <c r="A226" s="68"/>
      <c r="F226" s="70"/>
    </row>
    <row r="227" spans="1:6" s="57" customFormat="1" ht="12.75">
      <c r="A227" s="68"/>
      <c r="F227" s="70"/>
    </row>
    <row r="228" spans="1:6" s="57" customFormat="1" ht="12.75">
      <c r="A228" s="68"/>
      <c r="F228" s="70"/>
    </row>
    <row r="229" spans="1:6" s="57" customFormat="1" ht="12.75">
      <c r="A229" s="68"/>
      <c r="F229" s="70"/>
    </row>
    <row r="230" spans="1:6" s="57" customFormat="1" ht="12.75">
      <c r="A230" s="68"/>
      <c r="F230" s="70"/>
    </row>
    <row r="231" spans="1:6" s="57" customFormat="1" ht="12.75">
      <c r="A231" s="68"/>
      <c r="F231" s="70"/>
    </row>
    <row r="232" spans="1:6" s="57" customFormat="1" ht="12.75">
      <c r="A232" s="68"/>
      <c r="F232" s="70"/>
    </row>
    <row r="233" spans="1:6" s="57" customFormat="1" ht="12.75">
      <c r="A233" s="68"/>
      <c r="F233" s="70"/>
    </row>
    <row r="234" spans="1:6" s="57" customFormat="1" ht="12.75">
      <c r="A234" s="68"/>
      <c r="F234" s="70"/>
    </row>
    <row r="235" spans="1:6" s="57" customFormat="1" ht="12.75">
      <c r="A235" s="68"/>
      <c r="F235" s="70"/>
    </row>
    <row r="236" spans="1:6" s="57" customFormat="1" ht="12.75">
      <c r="A236" s="68"/>
      <c r="F236" s="70"/>
    </row>
    <row r="237" spans="1:6" s="57" customFormat="1" ht="12.75">
      <c r="A237" s="68"/>
      <c r="F237" s="70"/>
    </row>
    <row r="238" spans="1:6" s="57" customFormat="1" ht="12.75">
      <c r="A238" s="68"/>
      <c r="F238" s="70"/>
    </row>
    <row r="239" spans="1:6" s="57" customFormat="1" ht="12.75">
      <c r="A239" s="68"/>
      <c r="F239" s="70"/>
    </row>
    <row r="240" spans="1:6" s="57" customFormat="1" ht="12.75">
      <c r="A240" s="68"/>
      <c r="F240" s="70"/>
    </row>
    <row r="241" spans="1:6" s="57" customFormat="1" ht="12.75">
      <c r="A241" s="68"/>
      <c r="F241" s="70"/>
    </row>
    <row r="242" spans="1:6" s="57" customFormat="1" ht="12.75">
      <c r="A242" s="68"/>
      <c r="F242" s="70"/>
    </row>
    <row r="243" spans="1:6" s="57" customFormat="1" ht="12.75">
      <c r="A243" s="68"/>
      <c r="F243" s="70"/>
    </row>
    <row r="244" spans="1:6" s="57" customFormat="1" ht="12.75">
      <c r="A244" s="68"/>
      <c r="F244" s="70"/>
    </row>
    <row r="245" spans="1:6" s="57" customFormat="1" ht="12.75">
      <c r="A245" s="68"/>
      <c r="F245" s="70"/>
    </row>
    <row r="246" spans="1:6" s="57" customFormat="1" ht="12.75">
      <c r="A246" s="68"/>
      <c r="F246" s="70"/>
    </row>
    <row r="247" spans="1:6" s="57" customFormat="1" ht="12.75">
      <c r="A247" s="68"/>
      <c r="F247" s="70"/>
    </row>
    <row r="248" spans="1:6" s="57" customFormat="1" ht="12.75">
      <c r="A248" s="68"/>
      <c r="F248" s="70"/>
    </row>
    <row r="249" spans="1:6" s="57" customFormat="1" ht="12.75">
      <c r="A249" s="68"/>
      <c r="F249" s="70"/>
    </row>
    <row r="250" spans="1:6" s="57" customFormat="1" ht="12.75">
      <c r="A250" s="68"/>
      <c r="F250" s="70"/>
    </row>
    <row r="251" spans="1:6" s="57" customFormat="1" ht="12.75">
      <c r="A251" s="68"/>
      <c r="F251" s="70"/>
    </row>
    <row r="252" spans="1:6" s="57" customFormat="1" ht="12.75">
      <c r="A252" s="68"/>
      <c r="F252" s="70"/>
    </row>
    <row r="253" spans="1:6" s="57" customFormat="1" ht="12.75">
      <c r="A253" s="68"/>
      <c r="F253" s="70"/>
    </row>
    <row r="254" spans="1:6" s="57" customFormat="1" ht="12.75">
      <c r="A254" s="68"/>
      <c r="F254" s="70"/>
    </row>
    <row r="255" spans="1:6" s="57" customFormat="1" ht="12.75">
      <c r="A255" s="68"/>
      <c r="F255" s="70"/>
    </row>
    <row r="256" spans="1:6" s="57" customFormat="1" ht="12.75">
      <c r="A256" s="68"/>
      <c r="F256" s="70"/>
    </row>
    <row r="257" spans="1:6" s="57" customFormat="1" ht="12.75">
      <c r="A257" s="68"/>
      <c r="F257" s="70"/>
    </row>
    <row r="258" spans="1:6" s="57" customFormat="1" ht="12.75">
      <c r="A258" s="68"/>
      <c r="F258" s="70"/>
    </row>
    <row r="259" spans="1:6" s="57" customFormat="1" ht="12.75">
      <c r="A259" s="68"/>
      <c r="F259" s="70"/>
    </row>
    <row r="260" spans="1:6" s="57" customFormat="1" ht="12.75">
      <c r="A260" s="68"/>
      <c r="F260" s="70"/>
    </row>
    <row r="261" spans="1:6" s="57" customFormat="1" ht="12.75">
      <c r="A261" s="68"/>
      <c r="F261" s="70"/>
    </row>
    <row r="262" spans="1:6" s="57" customFormat="1" ht="12.75">
      <c r="A262" s="68"/>
      <c r="F262" s="70"/>
    </row>
    <row r="263" spans="1:6" s="57" customFormat="1" ht="12.75">
      <c r="A263" s="68"/>
      <c r="F263" s="70"/>
    </row>
    <row r="264" spans="1:6" s="57" customFormat="1" ht="12.75">
      <c r="A264" s="68"/>
      <c r="F264" s="70"/>
    </row>
    <row r="265" spans="1:6" s="57" customFormat="1" ht="12.75">
      <c r="A265" s="68"/>
      <c r="F265" s="70"/>
    </row>
    <row r="266" spans="1:6" s="57" customFormat="1" ht="12.75">
      <c r="A266" s="68"/>
      <c r="F266" s="70"/>
    </row>
    <row r="267" spans="1:6" s="57" customFormat="1" ht="12.75">
      <c r="A267" s="68"/>
      <c r="F267" s="70"/>
    </row>
    <row r="268" spans="1:6" s="57" customFormat="1" ht="12.75">
      <c r="A268" s="68"/>
      <c r="F268" s="70"/>
    </row>
    <row r="269" spans="1:6" s="57" customFormat="1" ht="12.75">
      <c r="A269" s="68"/>
      <c r="F269" s="70"/>
    </row>
    <row r="270" spans="1:6" s="57" customFormat="1" ht="12.75">
      <c r="A270" s="68"/>
      <c r="F270" s="70"/>
    </row>
    <row r="271" spans="1:6" s="57" customFormat="1" ht="12.75">
      <c r="A271" s="68"/>
      <c r="F271" s="70"/>
    </row>
    <row r="272" spans="1:6" s="57" customFormat="1" ht="12.75">
      <c r="A272" s="68"/>
      <c r="F272" s="70"/>
    </row>
    <row r="273" spans="1:6" s="57" customFormat="1" ht="12.75">
      <c r="A273" s="68"/>
      <c r="F273" s="70"/>
    </row>
    <row r="274" spans="1:6" s="57" customFormat="1" ht="12.75">
      <c r="A274" s="68"/>
      <c r="F274" s="70"/>
    </row>
    <row r="275" spans="1:6" s="57" customFormat="1" ht="12.75">
      <c r="A275" s="68"/>
      <c r="F275" s="70"/>
    </row>
    <row r="276" spans="1:6" s="57" customFormat="1" ht="12.75">
      <c r="A276" s="68"/>
      <c r="F276" s="70"/>
    </row>
    <row r="277" spans="1:6" s="57" customFormat="1" ht="12.75">
      <c r="A277" s="68"/>
      <c r="F277" s="70"/>
    </row>
    <row r="278" spans="1:6" s="57" customFormat="1" ht="12.75">
      <c r="A278" s="68"/>
      <c r="F278" s="70"/>
    </row>
    <row r="279" spans="1:6" s="57" customFormat="1" ht="12.75">
      <c r="A279" s="68"/>
      <c r="F279" s="70"/>
    </row>
    <row r="280" spans="1:6" s="57" customFormat="1" ht="12.75">
      <c r="A280" s="68"/>
      <c r="F280" s="70"/>
    </row>
    <row r="281" spans="1:6" s="57" customFormat="1" ht="12.75">
      <c r="A281" s="68"/>
      <c r="F281" s="70"/>
    </row>
    <row r="282" spans="1:6" s="57" customFormat="1" ht="12.75">
      <c r="A282" s="68"/>
      <c r="F282" s="70"/>
    </row>
    <row r="283" spans="1:6" s="57" customFormat="1" ht="12.75">
      <c r="A283" s="68"/>
      <c r="F283" s="70"/>
    </row>
    <row r="284" spans="1:6" s="57" customFormat="1" ht="12.75">
      <c r="A284" s="68"/>
      <c r="F284" s="70"/>
    </row>
    <row r="285" spans="1:6" s="57" customFormat="1" ht="12.75">
      <c r="A285" s="68"/>
      <c r="F285" s="70"/>
    </row>
    <row r="286" spans="1:6" s="57" customFormat="1" ht="12.75">
      <c r="A286" s="68"/>
      <c r="F286" s="70"/>
    </row>
    <row r="287" spans="1:6" s="57" customFormat="1" ht="12.75">
      <c r="A287" s="68"/>
      <c r="F287" s="70"/>
    </row>
    <row r="288" spans="1:6" s="57" customFormat="1" ht="12.75">
      <c r="A288" s="68"/>
      <c r="F288" s="70"/>
    </row>
    <row r="289" spans="1:6" s="57" customFormat="1" ht="12.75">
      <c r="A289" s="68"/>
      <c r="F289" s="70"/>
    </row>
    <row r="290" spans="1:6" s="57" customFormat="1" ht="12.75">
      <c r="A290" s="68"/>
      <c r="F290" s="70"/>
    </row>
    <row r="291" spans="1:6" s="57" customFormat="1" ht="12.75">
      <c r="A291" s="68"/>
      <c r="F291" s="70"/>
    </row>
    <row r="292" spans="1:6" s="57" customFormat="1" ht="12.75">
      <c r="A292" s="68"/>
      <c r="F292" s="70"/>
    </row>
    <row r="293" spans="1:6" s="57" customFormat="1" ht="12.75">
      <c r="A293" s="68"/>
      <c r="F293" s="70"/>
    </row>
    <row r="294" spans="1:6" s="57" customFormat="1" ht="12.75">
      <c r="A294" s="68"/>
      <c r="F294" s="70"/>
    </row>
    <row r="295" spans="1:6" s="57" customFormat="1" ht="12.75">
      <c r="A295" s="68"/>
      <c r="F295" s="70"/>
    </row>
    <row r="296" spans="1:6" s="57" customFormat="1" ht="12.75">
      <c r="A296" s="68"/>
      <c r="F296" s="70"/>
    </row>
    <row r="297" spans="1:6" s="57" customFormat="1" ht="12.75">
      <c r="A297" s="68"/>
      <c r="F297" s="70"/>
    </row>
    <row r="298" spans="1:6" s="57" customFormat="1" ht="12.75">
      <c r="A298" s="68"/>
      <c r="F298" s="70"/>
    </row>
    <row r="299" spans="1:6" s="57" customFormat="1" ht="12.75">
      <c r="A299" s="68"/>
      <c r="F299" s="70"/>
    </row>
    <row r="300" spans="1:6" s="57" customFormat="1" ht="12.75">
      <c r="A300" s="68"/>
      <c r="F300" s="70"/>
    </row>
    <row r="301" spans="1:6" s="57" customFormat="1" ht="12.75">
      <c r="A301" s="68"/>
      <c r="F301" s="70"/>
    </row>
    <row r="302" spans="1:6" s="57" customFormat="1" ht="12.75">
      <c r="A302" s="68"/>
      <c r="F302" s="70"/>
    </row>
    <row r="303" spans="1:6" s="57" customFormat="1" ht="12.75">
      <c r="A303" s="68"/>
      <c r="F303" s="70"/>
    </row>
    <row r="304" spans="1:6" s="57" customFormat="1" ht="12.75">
      <c r="A304" s="68"/>
      <c r="F304" s="70"/>
    </row>
    <row r="305" spans="1:6" s="57" customFormat="1" ht="12.75">
      <c r="A305" s="68"/>
      <c r="F305" s="70"/>
    </row>
    <row r="306" spans="1:6" s="57" customFormat="1" ht="12.75">
      <c r="A306" s="68"/>
      <c r="F306" s="70"/>
    </row>
    <row r="307" spans="1:6" s="57" customFormat="1" ht="12.75">
      <c r="A307" s="68"/>
      <c r="F307" s="70"/>
    </row>
    <row r="308" spans="1:6" s="57" customFormat="1" ht="12.75">
      <c r="A308" s="68"/>
      <c r="F308" s="70"/>
    </row>
    <row r="309" spans="1:6" s="57" customFormat="1" ht="12.75">
      <c r="A309" s="68"/>
      <c r="F309" s="70"/>
    </row>
    <row r="310" spans="1:6" s="57" customFormat="1" ht="12.75">
      <c r="A310" s="68"/>
      <c r="F310" s="70"/>
    </row>
    <row r="311" spans="1:6" s="57" customFormat="1" ht="12.75">
      <c r="A311" s="68"/>
      <c r="F311" s="70"/>
    </row>
    <row r="312" spans="1:6" s="57" customFormat="1" ht="12.75">
      <c r="A312" s="68"/>
      <c r="F312" s="70"/>
    </row>
    <row r="313" spans="1:6" s="57" customFormat="1" ht="12.75">
      <c r="A313" s="68"/>
      <c r="F313" s="70"/>
    </row>
    <row r="314" spans="1:6" s="57" customFormat="1" ht="12.75">
      <c r="A314" s="68"/>
      <c r="F314" s="70"/>
    </row>
    <row r="315" spans="1:6" s="57" customFormat="1" ht="12.75">
      <c r="A315" s="68"/>
      <c r="F315" s="70"/>
    </row>
    <row r="316" spans="1:6" s="57" customFormat="1" ht="12.75">
      <c r="A316" s="68"/>
      <c r="F316" s="70"/>
    </row>
    <row r="317" spans="1:6" s="57" customFormat="1" ht="12.75">
      <c r="A317" s="68"/>
      <c r="F317" s="70"/>
    </row>
    <row r="318" spans="1:6" s="57" customFormat="1" ht="12.75">
      <c r="A318" s="68"/>
      <c r="F318" s="70"/>
    </row>
    <row r="319" spans="1:6" s="57" customFormat="1" ht="12.75">
      <c r="A319" s="68"/>
      <c r="F319" s="70"/>
    </row>
    <row r="320" spans="1:6" s="57" customFormat="1" ht="12.75">
      <c r="A320" s="68"/>
      <c r="F320" s="70"/>
    </row>
    <row r="321" spans="1:6" s="57" customFormat="1" ht="12.75">
      <c r="A321" s="68"/>
      <c r="F321" s="70"/>
    </row>
    <row r="322" spans="1:6" s="57" customFormat="1" ht="12.75">
      <c r="A322" s="68"/>
      <c r="F322" s="70"/>
    </row>
    <row r="323" spans="1:6" s="57" customFormat="1" ht="12.75">
      <c r="A323" s="68"/>
      <c r="F323" s="70"/>
    </row>
    <row r="324" spans="1:6" s="57" customFormat="1" ht="12.75">
      <c r="A324" s="68"/>
      <c r="F324" s="70"/>
    </row>
    <row r="325" spans="1:6" s="57" customFormat="1" ht="12.75">
      <c r="A325" s="68"/>
      <c r="F325" s="70"/>
    </row>
    <row r="326" spans="1:6" s="57" customFormat="1" ht="12.75">
      <c r="A326" s="68"/>
      <c r="F326" s="70"/>
    </row>
    <row r="327" spans="1:6" s="57" customFormat="1" ht="12.75">
      <c r="A327" s="68"/>
      <c r="F327" s="70"/>
    </row>
    <row r="328" spans="1:6" s="57" customFormat="1" ht="12.75">
      <c r="A328" s="68"/>
      <c r="F328" s="70"/>
    </row>
    <row r="329" spans="1:6" s="57" customFormat="1" ht="12.75">
      <c r="A329" s="68"/>
      <c r="F329" s="70"/>
    </row>
    <row r="330" spans="1:6" s="57" customFormat="1" ht="12.75">
      <c r="A330" s="68"/>
      <c r="F330" s="70"/>
    </row>
    <row r="331" spans="1:6" s="57" customFormat="1" ht="12.75">
      <c r="A331" s="68"/>
      <c r="F331" s="70"/>
    </row>
    <row r="332" spans="1:6" s="57" customFormat="1" ht="12.75">
      <c r="A332" s="68"/>
      <c r="F332" s="70"/>
    </row>
    <row r="333" spans="1:6" s="57" customFormat="1" ht="12.75">
      <c r="A333" s="68"/>
      <c r="F333" s="70"/>
    </row>
    <row r="334" spans="1:6" s="57" customFormat="1" ht="12.75">
      <c r="A334" s="68"/>
      <c r="F334" s="70"/>
    </row>
    <row r="335" spans="1:6" s="57" customFormat="1" ht="12.75">
      <c r="A335" s="68"/>
      <c r="F335" s="70"/>
    </row>
    <row r="336" spans="1:6" s="57" customFormat="1" ht="12.75">
      <c r="A336" s="68"/>
      <c r="F336" s="70"/>
    </row>
    <row r="337" spans="1:6" s="57" customFormat="1" ht="12.75">
      <c r="A337" s="68"/>
      <c r="F337" s="70"/>
    </row>
    <row r="338" spans="1:6" s="57" customFormat="1" ht="12.75">
      <c r="A338" s="68"/>
      <c r="F338" s="70"/>
    </row>
    <row r="339" spans="1:6" s="57" customFormat="1" ht="12.75">
      <c r="A339" s="68"/>
      <c r="F339" s="70"/>
    </row>
    <row r="340" spans="1:6" s="57" customFormat="1" ht="12.75">
      <c r="A340" s="68"/>
      <c r="F340" s="70"/>
    </row>
    <row r="341" spans="1:6" s="57" customFormat="1" ht="12.75">
      <c r="A341" s="68"/>
      <c r="F341" s="70"/>
    </row>
    <row r="342" spans="1:6" s="57" customFormat="1" ht="12.75">
      <c r="A342" s="68"/>
      <c r="F342" s="70"/>
    </row>
    <row r="343" spans="1:6" s="57" customFormat="1" ht="12.75">
      <c r="A343" s="68"/>
      <c r="F343" s="70"/>
    </row>
    <row r="344" spans="1:6" s="57" customFormat="1" ht="12.75">
      <c r="A344" s="68"/>
      <c r="F344" s="70"/>
    </row>
    <row r="345" spans="1:6" s="57" customFormat="1" ht="12.75">
      <c r="A345" s="68"/>
      <c r="F345" s="70"/>
    </row>
    <row r="346" spans="1:6" s="57" customFormat="1" ht="12.75">
      <c r="A346" s="68"/>
      <c r="F346" s="70"/>
    </row>
    <row r="347" spans="1:6" s="57" customFormat="1" ht="12.75">
      <c r="A347" s="68"/>
      <c r="F347" s="70"/>
    </row>
    <row r="348" spans="1:6" s="57" customFormat="1" ht="12.75">
      <c r="A348" s="68"/>
      <c r="F348" s="70"/>
    </row>
    <row r="349" spans="1:6" s="57" customFormat="1" ht="12.75">
      <c r="A349" s="68"/>
      <c r="F349" s="70"/>
    </row>
    <row r="350" spans="1:6" s="57" customFormat="1" ht="12.75">
      <c r="A350" s="68"/>
      <c r="F350" s="70"/>
    </row>
    <row r="351" spans="1:6" s="57" customFormat="1" ht="12.75">
      <c r="A351" s="68"/>
      <c r="F351" s="70"/>
    </row>
    <row r="352" spans="1:6" s="57" customFormat="1" ht="12.75">
      <c r="A352" s="68"/>
      <c r="F352" s="70"/>
    </row>
    <row r="353" spans="1:6" s="57" customFormat="1" ht="12.75">
      <c r="A353" s="68"/>
      <c r="F353" s="70"/>
    </row>
    <row r="354" spans="1:6" s="57" customFormat="1" ht="12.75">
      <c r="A354" s="68"/>
      <c r="F354" s="70"/>
    </row>
    <row r="355" spans="1:6" s="57" customFormat="1" ht="12.75">
      <c r="A355" s="68"/>
      <c r="F355" s="70"/>
    </row>
    <row r="356" spans="1:6" s="57" customFormat="1" ht="12.75">
      <c r="A356" s="68"/>
      <c r="F356" s="70"/>
    </row>
    <row r="357" spans="1:6" s="57" customFormat="1" ht="12.75">
      <c r="A357" s="68"/>
      <c r="F357" s="70"/>
    </row>
    <row r="358" spans="1:6" s="57" customFormat="1" ht="12.75">
      <c r="A358" s="68"/>
      <c r="F358" s="70"/>
    </row>
    <row r="359" spans="1:6" s="57" customFormat="1" ht="12.75">
      <c r="A359" s="68"/>
      <c r="F359" s="70"/>
    </row>
    <row r="360" spans="1:6" s="57" customFormat="1" ht="12.75">
      <c r="A360" s="68"/>
      <c r="F360" s="70"/>
    </row>
    <row r="361" spans="1:6" s="57" customFormat="1" ht="12.75">
      <c r="A361" s="68"/>
      <c r="F361" s="70"/>
    </row>
    <row r="362" spans="1:6" s="57" customFormat="1" ht="12.75">
      <c r="A362" s="68"/>
      <c r="F362" s="70"/>
    </row>
    <row r="363" spans="1:6" s="57" customFormat="1" ht="12.75">
      <c r="A363" s="68"/>
      <c r="F363" s="70"/>
    </row>
    <row r="364" spans="1:6" s="57" customFormat="1" ht="12.75">
      <c r="A364" s="68"/>
      <c r="F364" s="70"/>
    </row>
    <row r="365" spans="1:6" s="57" customFormat="1" ht="12.75">
      <c r="A365" s="68"/>
      <c r="F365" s="70"/>
    </row>
    <row r="366" spans="1:6" s="57" customFormat="1" ht="12.75">
      <c r="A366" s="68"/>
      <c r="F366" s="70"/>
    </row>
    <row r="367" spans="1:6" s="57" customFormat="1" ht="12.75">
      <c r="A367" s="68"/>
      <c r="F367" s="70"/>
    </row>
    <row r="368" spans="1:6" s="57" customFormat="1" ht="12.75">
      <c r="A368" s="68"/>
      <c r="F368" s="70"/>
    </row>
    <row r="369" spans="1:6" s="57" customFormat="1" ht="12.75">
      <c r="A369" s="68"/>
      <c r="F369" s="70"/>
    </row>
    <row r="370" spans="1:6" s="57" customFormat="1" ht="12.75">
      <c r="A370" s="68"/>
      <c r="F370" s="70"/>
    </row>
    <row r="371" spans="1:6" s="57" customFormat="1" ht="12.75">
      <c r="A371" s="68"/>
      <c r="F371" s="70"/>
    </row>
    <row r="372" spans="1:6" s="57" customFormat="1" ht="12.75">
      <c r="A372" s="68"/>
      <c r="F372" s="70"/>
    </row>
    <row r="373" spans="1:6" s="57" customFormat="1" ht="12.75">
      <c r="A373" s="68"/>
      <c r="F373" s="70"/>
    </row>
    <row r="374" spans="1:6" s="57" customFormat="1" ht="12.75">
      <c r="A374" s="68"/>
      <c r="F374" s="70"/>
    </row>
    <row r="375" spans="1:6" s="57" customFormat="1" ht="12.75">
      <c r="A375" s="68"/>
      <c r="F375" s="70"/>
    </row>
    <row r="376" spans="1:6" s="57" customFormat="1" ht="12.75">
      <c r="A376" s="68"/>
      <c r="F376" s="70"/>
    </row>
    <row r="377" spans="1:6" s="57" customFormat="1" ht="12.75">
      <c r="A377" s="68"/>
      <c r="F377" s="70"/>
    </row>
    <row r="378" spans="1:6" s="57" customFormat="1" ht="12.75">
      <c r="A378" s="68"/>
      <c r="F378" s="70"/>
    </row>
    <row r="379" spans="1:6" s="57" customFormat="1" ht="12.75">
      <c r="A379" s="68"/>
      <c r="F379" s="70"/>
    </row>
    <row r="380" spans="1:6" s="57" customFormat="1" ht="12.75">
      <c r="A380" s="68"/>
      <c r="F380" s="70"/>
    </row>
    <row r="381" spans="1:6" s="57" customFormat="1" ht="12.75">
      <c r="A381" s="68"/>
      <c r="F381" s="70"/>
    </row>
    <row r="382" spans="1:6" s="57" customFormat="1" ht="12.75">
      <c r="A382" s="68"/>
      <c r="F382" s="70"/>
    </row>
    <row r="383" spans="1:6" s="57" customFormat="1" ht="12.75">
      <c r="A383" s="68"/>
      <c r="F383" s="70"/>
    </row>
    <row r="384" spans="1:6" s="57" customFormat="1" ht="12.75">
      <c r="A384" s="68"/>
      <c r="F384" s="70"/>
    </row>
    <row r="385" spans="1:6" s="57" customFormat="1" ht="12.75">
      <c r="A385" s="68"/>
      <c r="F385" s="70"/>
    </row>
    <row r="386" spans="1:6" s="57" customFormat="1" ht="12.75">
      <c r="A386" s="68"/>
      <c r="F386" s="70"/>
    </row>
    <row r="387" spans="1:6" s="57" customFormat="1" ht="12.75">
      <c r="A387" s="68"/>
      <c r="F387" s="70"/>
    </row>
    <row r="388" spans="1:6" s="57" customFormat="1" ht="12.75">
      <c r="A388" s="68"/>
      <c r="F388" s="70"/>
    </row>
    <row r="389" spans="1:6" s="57" customFormat="1" ht="12.75">
      <c r="A389" s="68"/>
      <c r="F389" s="70"/>
    </row>
    <row r="390" spans="1:6" s="57" customFormat="1" ht="12.75">
      <c r="A390" s="68"/>
      <c r="F390" s="70"/>
    </row>
    <row r="391" spans="1:6" s="57" customFormat="1" ht="12.75">
      <c r="A391" s="68"/>
      <c r="F391" s="70"/>
    </row>
    <row r="392" spans="1:6" s="57" customFormat="1" ht="12.75">
      <c r="A392" s="68"/>
      <c r="F392" s="70"/>
    </row>
    <row r="393" spans="1:6" s="57" customFormat="1" ht="12.75">
      <c r="A393" s="68"/>
      <c r="F393" s="70"/>
    </row>
    <row r="394" spans="1:6" s="57" customFormat="1" ht="12.75">
      <c r="A394" s="68"/>
      <c r="F394" s="70"/>
    </row>
    <row r="395" spans="1:6" s="57" customFormat="1" ht="12.75">
      <c r="A395" s="68"/>
      <c r="F395" s="70"/>
    </row>
    <row r="396" spans="1:6" s="57" customFormat="1" ht="12.75">
      <c r="A396" s="68"/>
      <c r="F396" s="70"/>
    </row>
    <row r="397" spans="1:6" s="57" customFormat="1" ht="12.75">
      <c r="A397" s="68"/>
      <c r="F397" s="70"/>
    </row>
    <row r="398" spans="1:6" s="57" customFormat="1" ht="12.75">
      <c r="A398" s="68"/>
      <c r="F398" s="70"/>
    </row>
    <row r="399" spans="1:6" s="57" customFormat="1" ht="12.75">
      <c r="A399" s="68"/>
      <c r="F399" s="70"/>
    </row>
    <row r="400" spans="1:6" s="57" customFormat="1" ht="12.75">
      <c r="A400" s="68"/>
      <c r="F400" s="70"/>
    </row>
    <row r="401" spans="1:6" s="57" customFormat="1" ht="12.75">
      <c r="A401" s="68"/>
      <c r="F401" s="70"/>
    </row>
    <row r="402" spans="1:6" s="57" customFormat="1" ht="12.75">
      <c r="A402" s="68"/>
      <c r="F402" s="70"/>
    </row>
    <row r="403" spans="1:6" s="57" customFormat="1" ht="12.75">
      <c r="A403" s="68"/>
      <c r="F403" s="70"/>
    </row>
    <row r="404" spans="1:6" s="57" customFormat="1" ht="12.75">
      <c r="A404" s="68"/>
      <c r="F404" s="70"/>
    </row>
    <row r="405" spans="1:6" s="57" customFormat="1" ht="12.75">
      <c r="A405" s="68"/>
      <c r="F405" s="70"/>
    </row>
    <row r="406" spans="1:6" s="57" customFormat="1" ht="12.75">
      <c r="A406" s="68"/>
      <c r="F406" s="70"/>
    </row>
    <row r="407" spans="1:6" s="57" customFormat="1" ht="12.75">
      <c r="A407" s="68"/>
      <c r="F407" s="70"/>
    </row>
    <row r="408" spans="1:6" s="57" customFormat="1" ht="12.75">
      <c r="A408" s="68"/>
      <c r="F408" s="70"/>
    </row>
    <row r="409" spans="1:6" s="57" customFormat="1" ht="12.75">
      <c r="A409" s="68"/>
      <c r="F409" s="70"/>
    </row>
    <row r="410" spans="1:6" s="57" customFormat="1" ht="12.75">
      <c r="A410" s="68"/>
      <c r="F410" s="70"/>
    </row>
    <row r="411" spans="1:6" s="57" customFormat="1" ht="12.75">
      <c r="A411" s="68"/>
      <c r="F411" s="70"/>
    </row>
    <row r="412" spans="1:6" s="57" customFormat="1" ht="12.75">
      <c r="A412" s="68"/>
      <c r="F412" s="70"/>
    </row>
    <row r="413" spans="1:6" s="57" customFormat="1" ht="12.75">
      <c r="A413" s="68"/>
      <c r="F413" s="70"/>
    </row>
    <row r="414" spans="1:6" s="57" customFormat="1" ht="12.75">
      <c r="A414" s="68"/>
      <c r="F414" s="70"/>
    </row>
    <row r="415" spans="1:6" s="57" customFormat="1" ht="12.75">
      <c r="A415" s="68"/>
      <c r="F415" s="70"/>
    </row>
    <row r="416" spans="1:6" s="57" customFormat="1" ht="12.75">
      <c r="A416" s="68"/>
      <c r="F416" s="70"/>
    </row>
    <row r="417" spans="1:6" s="57" customFormat="1" ht="12.75">
      <c r="A417" s="68"/>
      <c r="F417" s="70"/>
    </row>
    <row r="418" spans="1:6" s="57" customFormat="1" ht="12.75">
      <c r="A418" s="68"/>
      <c r="F418" s="70"/>
    </row>
    <row r="419" spans="1:6" s="57" customFormat="1" ht="12.75">
      <c r="A419" s="68"/>
      <c r="F419" s="70"/>
    </row>
    <row r="420" spans="1:6" s="57" customFormat="1" ht="12.75">
      <c r="A420" s="68"/>
      <c r="F420" s="70"/>
    </row>
    <row r="421" spans="1:6" s="57" customFormat="1" ht="12.75">
      <c r="A421" s="68"/>
      <c r="F421" s="70"/>
    </row>
    <row r="422" spans="1:6" s="57" customFormat="1" ht="12.75">
      <c r="A422" s="68"/>
      <c r="F422" s="70"/>
    </row>
    <row r="423" spans="1:6" s="57" customFormat="1" ht="12.75">
      <c r="A423" s="68"/>
      <c r="F423" s="70"/>
    </row>
    <row r="424" spans="1:6" s="57" customFormat="1" ht="12.75">
      <c r="A424" s="68"/>
      <c r="F424" s="70"/>
    </row>
    <row r="425" spans="1:6" s="57" customFormat="1" ht="12.75">
      <c r="A425" s="68"/>
      <c r="F425" s="70"/>
    </row>
    <row r="426" spans="1:6" s="57" customFormat="1" ht="12.75">
      <c r="A426" s="68"/>
      <c r="F426" s="70"/>
    </row>
    <row r="427" spans="1:6" s="57" customFormat="1" ht="12.75">
      <c r="A427" s="68"/>
      <c r="F427" s="70"/>
    </row>
    <row r="428" spans="1:6" s="57" customFormat="1" ht="12.75">
      <c r="A428" s="68"/>
      <c r="F428" s="70"/>
    </row>
    <row r="429" spans="1:6" s="57" customFormat="1" ht="12.75">
      <c r="A429" s="68"/>
      <c r="F429" s="70"/>
    </row>
    <row r="430" spans="1:6" s="57" customFormat="1" ht="12.75">
      <c r="A430" s="68"/>
      <c r="F430" s="70"/>
    </row>
    <row r="431" spans="1:6" s="57" customFormat="1" ht="12.75">
      <c r="A431" s="68"/>
      <c r="F431" s="70"/>
    </row>
    <row r="432" spans="1:6" s="57" customFormat="1" ht="12.75">
      <c r="A432" s="68"/>
      <c r="F432" s="70"/>
    </row>
    <row r="433" spans="1:6" s="57" customFormat="1" ht="12.75">
      <c r="A433" s="68"/>
      <c r="F433" s="70"/>
    </row>
    <row r="434" spans="1:6" s="57" customFormat="1" ht="12.75">
      <c r="A434" s="68"/>
      <c r="F434" s="70"/>
    </row>
    <row r="435" spans="1:6" s="57" customFormat="1" ht="12.75">
      <c r="A435" s="68"/>
      <c r="F435" s="70"/>
    </row>
    <row r="436" spans="1:6" s="57" customFormat="1" ht="12.75">
      <c r="A436" s="68"/>
      <c r="F436" s="70"/>
    </row>
    <row r="437" spans="1:6" s="57" customFormat="1" ht="12.75">
      <c r="A437" s="68"/>
      <c r="F437" s="70"/>
    </row>
    <row r="438" spans="1:6" s="57" customFormat="1" ht="12.75">
      <c r="A438" s="68"/>
      <c r="F438" s="70"/>
    </row>
    <row r="439" spans="1:6" s="57" customFormat="1" ht="12.75">
      <c r="A439" s="68"/>
      <c r="F439" s="70"/>
    </row>
    <row r="440" spans="1:6" s="57" customFormat="1" ht="12.75">
      <c r="A440" s="68"/>
      <c r="F440" s="70"/>
    </row>
    <row r="441" spans="1:6" s="57" customFormat="1" ht="12.75">
      <c r="A441" s="68"/>
      <c r="F441" s="70"/>
    </row>
    <row r="442" spans="1:6" s="57" customFormat="1" ht="12.75">
      <c r="A442" s="68"/>
      <c r="F442" s="70"/>
    </row>
    <row r="443" spans="1:6" s="57" customFormat="1" ht="12.75">
      <c r="A443" s="68"/>
      <c r="F443" s="70"/>
    </row>
    <row r="444" spans="1:6" s="57" customFormat="1" ht="12.75">
      <c r="A444" s="68"/>
      <c r="F444" s="70"/>
    </row>
    <row r="445" spans="1:6" s="57" customFormat="1" ht="12.75">
      <c r="A445" s="68"/>
      <c r="F445" s="70"/>
    </row>
    <row r="446" spans="1:6" s="57" customFormat="1" ht="12.75">
      <c r="A446" s="68"/>
      <c r="F446" s="70"/>
    </row>
    <row r="447" spans="1:6" s="57" customFormat="1" ht="12.75">
      <c r="A447" s="68"/>
      <c r="F447" s="70"/>
    </row>
    <row r="448" spans="1:6" s="57" customFormat="1" ht="12.75">
      <c r="A448" s="68"/>
      <c r="F448" s="70"/>
    </row>
    <row r="449" spans="1:6" s="57" customFormat="1" ht="12.75">
      <c r="A449" s="68"/>
      <c r="F449" s="70"/>
    </row>
    <row r="450" spans="1:6" s="57" customFormat="1" ht="12.75">
      <c r="A450" s="68"/>
      <c r="F450" s="70"/>
    </row>
    <row r="451" spans="1:6" s="57" customFormat="1" ht="12.75">
      <c r="A451" s="68"/>
      <c r="F451" s="70"/>
    </row>
    <row r="452" spans="1:6" s="57" customFormat="1" ht="12.75">
      <c r="A452" s="68"/>
      <c r="F452" s="70"/>
    </row>
    <row r="453" spans="1:6" s="57" customFormat="1" ht="12.75">
      <c r="A453" s="68"/>
      <c r="F453" s="70"/>
    </row>
    <row r="454" spans="1:6" s="57" customFormat="1" ht="12.75">
      <c r="A454" s="68"/>
      <c r="F454" s="70"/>
    </row>
    <row r="455" spans="1:6" s="57" customFormat="1" ht="12.75">
      <c r="A455" s="68"/>
      <c r="F455" s="70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</sheetData>
  <sheetProtection/>
  <mergeCells count="11">
    <mergeCell ref="L5:L6"/>
    <mergeCell ref="A3:L3"/>
    <mergeCell ref="A4:L4"/>
    <mergeCell ref="A5:A6"/>
    <mergeCell ref="B5:B6"/>
    <mergeCell ref="C5:E5"/>
    <mergeCell ref="F5:F6"/>
    <mergeCell ref="G5:H5"/>
    <mergeCell ref="I5:I6"/>
    <mergeCell ref="J5:J6"/>
    <mergeCell ref="K5:K6"/>
  </mergeCells>
  <printOptions/>
  <pageMargins left="0.75" right="0.75" top="1" bottom="1" header="0.5" footer="0.5"/>
  <pageSetup fitToHeight="1" fitToWidth="1" horizontalDpi="600" verticalDpi="600" orientation="landscape" paperSize="8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55"/>
  <sheetViews>
    <sheetView view="pageBreakPreview" zoomScale="60" zoomScaleNormal="75" zoomScalePageLayoutView="0" workbookViewId="0" topLeftCell="A1">
      <pane xSplit="2" ySplit="6" topLeftCell="G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9" sqref="I9"/>
    </sheetView>
  </sheetViews>
  <sheetFormatPr defaultColWidth="9.140625" defaultRowHeight="12.75"/>
  <cols>
    <col min="1" max="1" width="6.28125" style="1" customWidth="1"/>
    <col min="2" max="2" width="100.00390625" style="1" customWidth="1"/>
    <col min="3" max="3" width="16.8515625" style="1" customWidth="1"/>
    <col min="4" max="4" width="16.00390625" style="1" customWidth="1"/>
    <col min="5" max="5" width="15.57421875" style="1" customWidth="1"/>
    <col min="6" max="6" width="17.7109375" style="2" customWidth="1"/>
    <col min="7" max="7" width="18.28125" style="1" customWidth="1"/>
    <col min="8" max="9" width="16.140625" style="1" customWidth="1"/>
    <col min="10" max="10" width="17.8515625" style="1" customWidth="1"/>
    <col min="11" max="11" width="19.28125" style="1" customWidth="1"/>
    <col min="12" max="12" width="23.8515625" style="1" customWidth="1"/>
    <col min="13" max="16384" width="9.140625" style="1" customWidth="1"/>
  </cols>
  <sheetData>
    <row r="2" ht="12.75">
      <c r="G2" s="4"/>
    </row>
    <row r="3" spans="1:12" ht="20.25">
      <c r="A3" s="315" t="s">
        <v>104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ht="62.25" customHeight="1" thickBot="1">
      <c r="A4" s="316" t="s">
        <v>156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8" customFormat="1" ht="33.75" customHeight="1" thickBot="1">
      <c r="A5" s="324" t="s">
        <v>16</v>
      </c>
      <c r="B5" s="326"/>
      <c r="C5" s="326" t="s">
        <v>149</v>
      </c>
      <c r="D5" s="326"/>
      <c r="E5" s="326"/>
      <c r="F5" s="327" t="s">
        <v>141</v>
      </c>
      <c r="G5" s="328" t="s">
        <v>15</v>
      </c>
      <c r="H5" s="328"/>
      <c r="I5" s="329" t="s">
        <v>103</v>
      </c>
      <c r="J5" s="330" t="s">
        <v>92</v>
      </c>
      <c r="K5" s="331" t="s">
        <v>153</v>
      </c>
      <c r="L5" s="331" t="s">
        <v>94</v>
      </c>
    </row>
    <row r="6" spans="1:12" s="8" customFormat="1" ht="49.5" customHeight="1" thickBot="1">
      <c r="A6" s="325"/>
      <c r="B6" s="326"/>
      <c r="C6" s="189" t="s">
        <v>150</v>
      </c>
      <c r="D6" s="189" t="s">
        <v>152</v>
      </c>
      <c r="E6" s="189" t="s">
        <v>151</v>
      </c>
      <c r="F6" s="327"/>
      <c r="G6" s="173" t="s">
        <v>139</v>
      </c>
      <c r="H6" s="173" t="s">
        <v>140</v>
      </c>
      <c r="I6" s="329"/>
      <c r="J6" s="330"/>
      <c r="K6" s="331"/>
      <c r="L6" s="331"/>
    </row>
    <row r="7" spans="1:12" s="8" customFormat="1" ht="18" customHeight="1">
      <c r="A7" s="20">
        <v>1</v>
      </c>
      <c r="B7" s="182">
        <v>2</v>
      </c>
      <c r="C7" s="19"/>
      <c r="D7" s="19"/>
      <c r="E7" s="19"/>
      <c r="F7" s="186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</row>
    <row r="8" spans="1:12" s="8" customFormat="1" ht="18" customHeight="1">
      <c r="A8" s="19"/>
      <c r="B8" s="183"/>
      <c r="C8" s="19"/>
      <c r="D8" s="19"/>
      <c r="E8" s="19"/>
      <c r="F8" s="186"/>
      <c r="G8" s="19"/>
      <c r="H8" s="19"/>
      <c r="I8" s="42"/>
      <c r="J8" s="42"/>
      <c r="K8" s="42"/>
      <c r="L8" s="42"/>
    </row>
    <row r="9" spans="1:12" s="8" customFormat="1" ht="18" customHeight="1">
      <c r="A9" s="19"/>
      <c r="B9" s="184" t="s">
        <v>80</v>
      </c>
      <c r="C9" s="191"/>
      <c r="D9" s="191"/>
      <c r="E9" s="191"/>
      <c r="F9" s="187">
        <v>46.481273707865164</v>
      </c>
      <c r="G9" s="19"/>
      <c r="H9" s="19"/>
      <c r="I9" s="167">
        <v>6.2538</v>
      </c>
      <c r="J9" s="42"/>
      <c r="K9" s="42"/>
      <c r="L9" s="42"/>
    </row>
    <row r="10" spans="1:12" s="8" customFormat="1" ht="18" customHeight="1">
      <c r="A10" s="19"/>
      <c r="B10" s="184" t="s">
        <v>81</v>
      </c>
      <c r="C10" s="114"/>
      <c r="D10" s="114"/>
      <c r="E10" s="179"/>
      <c r="F10" s="187">
        <v>3138675.99026966</v>
      </c>
      <c r="G10" s="19"/>
      <c r="H10" s="19"/>
      <c r="I10" s="167">
        <v>1714432.105</v>
      </c>
      <c r="J10" s="42"/>
      <c r="K10" s="42"/>
      <c r="L10" s="42"/>
    </row>
    <row r="11" spans="1:12" s="8" customFormat="1" ht="18" customHeight="1">
      <c r="A11" s="19"/>
      <c r="B11" s="184" t="s">
        <v>82</v>
      </c>
      <c r="C11" s="114"/>
      <c r="D11" s="114"/>
      <c r="E11" s="180"/>
      <c r="F11" s="188">
        <v>4353105</v>
      </c>
      <c r="G11" s="117">
        <v>4353105</v>
      </c>
      <c r="H11" s="113">
        <v>10.24</v>
      </c>
      <c r="I11" s="167"/>
      <c r="J11" s="42"/>
      <c r="K11" s="42"/>
      <c r="L11" s="42"/>
    </row>
    <row r="12" spans="1:12" s="8" customFormat="1" ht="18" customHeight="1">
      <c r="A12" s="19"/>
      <c r="B12" s="184" t="s">
        <v>83</v>
      </c>
      <c r="C12" s="114"/>
      <c r="D12" s="180">
        <v>38732.484</v>
      </c>
      <c r="E12" s="181"/>
      <c r="F12" s="188">
        <f>F11*F9/1000</f>
        <v>202337.86498407638</v>
      </c>
      <c r="G12" s="19"/>
      <c r="H12" s="19"/>
      <c r="I12" s="167">
        <v>53213.591</v>
      </c>
      <c r="J12" s="42"/>
      <c r="K12" s="42"/>
      <c r="L12" s="42"/>
    </row>
    <row r="13" spans="1:12" s="8" customFormat="1" ht="18" customHeight="1">
      <c r="A13" s="19"/>
      <c r="B13" s="184" t="s">
        <v>84</v>
      </c>
      <c r="C13" s="114"/>
      <c r="D13" s="180"/>
      <c r="E13" s="181"/>
      <c r="F13" s="188">
        <f>F10*H11/1000</f>
        <v>32140.04214036132</v>
      </c>
      <c r="G13" s="19"/>
      <c r="H13" s="19"/>
      <c r="I13" s="167">
        <f>I10*H11/1000</f>
        <v>17555.7847552</v>
      </c>
      <c r="J13" s="42"/>
      <c r="K13" s="42"/>
      <c r="L13" s="42"/>
    </row>
    <row r="14" spans="1:12" s="8" customFormat="1" ht="18" customHeight="1">
      <c r="A14" s="19"/>
      <c r="B14" s="184" t="s">
        <v>85</v>
      </c>
      <c r="C14" s="114"/>
      <c r="D14" s="180">
        <v>69254.64</v>
      </c>
      <c r="E14" s="181"/>
      <c r="F14" s="186"/>
      <c r="G14" s="19"/>
      <c r="H14" s="19"/>
      <c r="I14" s="167">
        <f>I18-I12-I13</f>
        <v>296458.40528480004</v>
      </c>
      <c r="J14" s="42"/>
      <c r="K14" s="42"/>
      <c r="L14" s="42"/>
    </row>
    <row r="15" spans="1:12" s="8" customFormat="1" ht="18" customHeight="1">
      <c r="A15" s="19"/>
      <c r="B15" s="184" t="s">
        <v>86</v>
      </c>
      <c r="C15" s="114"/>
      <c r="D15" s="180">
        <v>300000</v>
      </c>
      <c r="E15" s="181"/>
      <c r="F15" s="186"/>
      <c r="G15" s="19"/>
      <c r="H15" s="19"/>
      <c r="I15" s="167">
        <v>0</v>
      </c>
      <c r="J15" s="42"/>
      <c r="K15" s="42"/>
      <c r="L15" s="42"/>
    </row>
    <row r="16" spans="1:11" s="8" customFormat="1" ht="18" customHeight="1">
      <c r="A16" s="19"/>
      <c r="B16" s="185" t="s">
        <v>57</v>
      </c>
      <c r="C16" s="120"/>
      <c r="D16" s="190">
        <f>D12+D14+D15+D13</f>
        <v>407987.124</v>
      </c>
      <c r="E16" s="181"/>
      <c r="F16" s="186"/>
      <c r="G16" s="19"/>
      <c r="H16" s="19"/>
      <c r="I16" s="167">
        <f>I12+I13+I14</f>
        <v>367227.78104000003</v>
      </c>
      <c r="J16" s="42"/>
      <c r="K16" s="42"/>
    </row>
    <row r="17" spans="1:12" s="32" customFormat="1" ht="21.75" customHeight="1">
      <c r="A17" s="27"/>
      <c r="B17" s="28"/>
      <c r="C17" s="28"/>
      <c r="D17" s="28"/>
      <c r="E17" s="195"/>
      <c r="F17" s="29"/>
      <c r="G17" s="29"/>
      <c r="H17" s="31"/>
      <c r="I17" s="42"/>
      <c r="J17" s="42"/>
      <c r="K17" s="42"/>
      <c r="L17" s="196"/>
    </row>
    <row r="18" spans="1:12" s="34" customFormat="1" ht="23.25">
      <c r="A18" s="33">
        <v>2</v>
      </c>
      <c r="B18" s="48" t="s">
        <v>24</v>
      </c>
      <c r="C18" s="36">
        <f>C19+C29+C38+C39</f>
        <v>556150</v>
      </c>
      <c r="D18" s="36">
        <f>D19+D29+D38+D39</f>
        <v>407953.25</v>
      </c>
      <c r="E18" s="36">
        <f>E19+E29+E38+E39</f>
        <v>360987.21</v>
      </c>
      <c r="F18" s="36">
        <f>F19+F29+F38</f>
        <v>244556</v>
      </c>
      <c r="G18" s="36">
        <f>G19+G29+G38</f>
        <v>226594</v>
      </c>
      <c r="H18" s="36">
        <f>H19+H29+H38</f>
        <v>17962</v>
      </c>
      <c r="I18" s="36">
        <f>J18</f>
        <v>367227.78104000003</v>
      </c>
      <c r="J18" s="36">
        <f>J19+J29+J38+J39</f>
        <v>367227.78104000003</v>
      </c>
      <c r="K18" s="36">
        <f>J18/I18*100</f>
        <v>100</v>
      </c>
      <c r="L18" s="42"/>
    </row>
    <row r="19" spans="1:12" ht="18">
      <c r="A19" s="166" t="s">
        <v>25</v>
      </c>
      <c r="B19" s="38" t="s">
        <v>26</v>
      </c>
      <c r="C19" s="35">
        <f aca="true" t="shared" si="0" ref="C19:H19">SUM(C20:C27)</f>
        <v>273127</v>
      </c>
      <c r="D19" s="35">
        <f t="shared" si="0"/>
        <v>211683.36</v>
      </c>
      <c r="E19" s="35">
        <f t="shared" si="0"/>
        <v>211721.24</v>
      </c>
      <c r="F19" s="35">
        <f t="shared" si="0"/>
        <v>140233</v>
      </c>
      <c r="G19" s="35">
        <f t="shared" si="0"/>
        <v>122271</v>
      </c>
      <c r="H19" s="35">
        <f t="shared" si="0"/>
        <v>17962</v>
      </c>
      <c r="I19" s="35">
        <f>J19</f>
        <v>131837.62278</v>
      </c>
      <c r="J19" s="35">
        <f>SUM(J20:J27)</f>
        <v>131837.62278</v>
      </c>
      <c r="K19" s="168">
        <f aca="true" t="shared" si="1" ref="K19:K50">J19/I19*100</f>
        <v>100</v>
      </c>
      <c r="L19" s="35"/>
    </row>
    <row r="20" spans="1:12" ht="32.25" customHeight="1">
      <c r="A20" s="44" t="s">
        <v>27</v>
      </c>
      <c r="B20" s="45" t="s">
        <v>28</v>
      </c>
      <c r="C20" s="175">
        <v>100203</v>
      </c>
      <c r="D20" s="175">
        <v>120667.76</v>
      </c>
      <c r="E20" s="175">
        <v>120709.08</v>
      </c>
      <c r="F20" s="167">
        <f aca="true" t="shared" si="2" ref="F20:F27">G20+H20</f>
        <v>0</v>
      </c>
      <c r="G20" s="42">
        <v>0</v>
      </c>
      <c r="H20" s="42">
        <v>0</v>
      </c>
      <c r="I20" s="42">
        <v>0</v>
      </c>
      <c r="J20" s="42">
        <v>0</v>
      </c>
      <c r="K20" s="194"/>
      <c r="L20" s="42"/>
    </row>
    <row r="21" spans="1:12" ht="30">
      <c r="A21" s="44" t="s">
        <v>29</v>
      </c>
      <c r="B21" s="45" t="s">
        <v>30</v>
      </c>
      <c r="C21" s="175">
        <v>0</v>
      </c>
      <c r="D21" s="175">
        <v>47138.42</v>
      </c>
      <c r="E21" s="175">
        <v>47124.98</v>
      </c>
      <c r="F21" s="167">
        <f t="shared" si="2"/>
        <v>0</v>
      </c>
      <c r="G21" s="42">
        <v>0</v>
      </c>
      <c r="H21" s="42">
        <v>0</v>
      </c>
      <c r="I21" s="42">
        <v>0</v>
      </c>
      <c r="J21" s="42">
        <v>0</v>
      </c>
      <c r="K21" s="194"/>
      <c r="L21" s="42"/>
    </row>
    <row r="22" spans="1:12" ht="45">
      <c r="A22" s="44" t="s">
        <v>31</v>
      </c>
      <c r="B22" s="45" t="s">
        <v>32</v>
      </c>
      <c r="C22" s="175">
        <v>34776</v>
      </c>
      <c r="D22" s="175">
        <v>43877.18</v>
      </c>
      <c r="E22" s="175">
        <v>43887.18</v>
      </c>
      <c r="F22" s="167">
        <f t="shared" si="2"/>
        <v>0</v>
      </c>
      <c r="G22" s="42">
        <v>0</v>
      </c>
      <c r="H22" s="42">
        <v>0</v>
      </c>
      <c r="I22" s="42">
        <v>0</v>
      </c>
      <c r="J22" s="42">
        <v>0</v>
      </c>
      <c r="K22" s="194"/>
      <c r="L22" s="42"/>
    </row>
    <row r="23" spans="1:12" ht="30">
      <c r="A23" s="44" t="s">
        <v>33</v>
      </c>
      <c r="B23" s="45" t="s">
        <v>34</v>
      </c>
      <c r="C23" s="175">
        <v>0</v>
      </c>
      <c r="D23" s="175">
        <v>0</v>
      </c>
      <c r="E23" s="175">
        <v>0</v>
      </c>
      <c r="F23" s="167">
        <f t="shared" si="2"/>
        <v>17962</v>
      </c>
      <c r="G23" s="42">
        <v>0</v>
      </c>
      <c r="H23" s="42">
        <v>17962</v>
      </c>
      <c r="I23" s="42">
        <f>J23</f>
        <v>17563.58598</v>
      </c>
      <c r="J23" s="42">
        <f>6.58322+7.08+14310.22816+6.5254+122.12882+13.21246+2168.85652+832.00809+1.71572+95.24759</f>
        <v>17563.58598</v>
      </c>
      <c r="K23" s="194">
        <f t="shared" si="1"/>
        <v>100</v>
      </c>
      <c r="L23" s="42"/>
    </row>
    <row r="24" spans="1:12" ht="45" hidden="1">
      <c r="A24" s="44" t="s">
        <v>22</v>
      </c>
      <c r="B24" s="45" t="s">
        <v>23</v>
      </c>
      <c r="C24" s="175"/>
      <c r="D24" s="175"/>
      <c r="E24" s="175"/>
      <c r="F24" s="167">
        <f t="shared" si="2"/>
        <v>0</v>
      </c>
      <c r="G24" s="42">
        <v>0</v>
      </c>
      <c r="H24" s="42">
        <v>0</v>
      </c>
      <c r="I24" s="42">
        <f>J24</f>
        <v>0</v>
      </c>
      <c r="J24" s="42"/>
      <c r="K24" s="194" t="e">
        <f t="shared" si="1"/>
        <v>#DIV/0!</v>
      </c>
      <c r="L24" s="42"/>
    </row>
    <row r="25" spans="1:12" ht="30">
      <c r="A25" s="50" t="s">
        <v>35</v>
      </c>
      <c r="B25" s="45" t="s">
        <v>36</v>
      </c>
      <c r="C25" s="175">
        <v>122271</v>
      </c>
      <c r="D25" s="175">
        <v>0</v>
      </c>
      <c r="E25" s="175">
        <v>0</v>
      </c>
      <c r="F25" s="167">
        <f t="shared" si="2"/>
        <v>122271</v>
      </c>
      <c r="G25" s="42">
        <v>122271</v>
      </c>
      <c r="H25" s="42">
        <v>0</v>
      </c>
      <c r="I25" s="42">
        <f>J25</f>
        <v>114274.0368</v>
      </c>
      <c r="J25" s="42">
        <f>397.10977+577.5699+72.62074+494.02824+865.85+18.8316+24.95582+236+14643.26546+22887.92782+236+51504.60814+17540.2693+4775.00001</f>
        <v>114274.0368</v>
      </c>
      <c r="K25" s="194">
        <f t="shared" si="1"/>
        <v>100</v>
      </c>
      <c r="L25" s="42"/>
    </row>
    <row r="26" spans="1:12" ht="18.75">
      <c r="A26" s="44" t="s">
        <v>37</v>
      </c>
      <c r="B26" s="45" t="s">
        <v>38</v>
      </c>
      <c r="C26" s="175">
        <v>15877</v>
      </c>
      <c r="D26" s="175">
        <v>0</v>
      </c>
      <c r="E26" s="175">
        <v>0</v>
      </c>
      <c r="F26" s="167">
        <f t="shared" si="2"/>
        <v>0</v>
      </c>
      <c r="G26" s="42">
        <v>0</v>
      </c>
      <c r="H26" s="42">
        <v>0</v>
      </c>
      <c r="I26" s="42">
        <v>0</v>
      </c>
      <c r="J26" s="42">
        <v>0</v>
      </c>
      <c r="K26" s="192"/>
      <c r="L26" s="42"/>
    </row>
    <row r="27" spans="1:24" ht="30">
      <c r="A27" s="44" t="s">
        <v>39</v>
      </c>
      <c r="B27" s="45" t="s">
        <v>40</v>
      </c>
      <c r="C27" s="175">
        <v>0</v>
      </c>
      <c r="D27" s="175">
        <v>0</v>
      </c>
      <c r="E27" s="175">
        <v>0</v>
      </c>
      <c r="F27" s="167">
        <f t="shared" si="2"/>
        <v>0</v>
      </c>
      <c r="G27" s="42">
        <v>0</v>
      </c>
      <c r="H27" s="42">
        <v>0</v>
      </c>
      <c r="I27" s="42">
        <v>0</v>
      </c>
      <c r="J27" s="42">
        <v>0</v>
      </c>
      <c r="K27" s="192"/>
      <c r="L27" s="42"/>
      <c r="M27" s="193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 ht="18.75">
      <c r="A28" s="21"/>
      <c r="B28" s="45"/>
      <c r="C28" s="175"/>
      <c r="D28" s="175"/>
      <c r="E28" s="175"/>
      <c r="F28" s="167"/>
      <c r="G28" s="35"/>
      <c r="H28" s="47"/>
      <c r="I28" s="42"/>
      <c r="J28" s="42"/>
      <c r="K28" s="192"/>
      <c r="L28" s="42"/>
      <c r="M28" s="193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 s="22" customFormat="1" ht="15.75">
      <c r="A29" s="166" t="s">
        <v>41</v>
      </c>
      <c r="B29" s="51" t="s">
        <v>42</v>
      </c>
      <c r="C29" s="35">
        <f>C30+C34+C35+C36</f>
        <v>103023</v>
      </c>
      <c r="D29" s="35">
        <f>D30+D34+D35+D36</f>
        <v>20286.65</v>
      </c>
      <c r="E29" s="35">
        <f>E30+E34+E35+E36</f>
        <v>20286.65</v>
      </c>
      <c r="F29" s="35">
        <f>F30+F36</f>
        <v>104323</v>
      </c>
      <c r="G29" s="35">
        <f>G30+G36</f>
        <v>104323</v>
      </c>
      <c r="H29" s="35">
        <f>H30+H36</f>
        <v>0</v>
      </c>
      <c r="I29" s="35">
        <f>J29</f>
        <v>72206.81287</v>
      </c>
      <c r="J29" s="35">
        <f>J30+J36</f>
        <v>72206.81287</v>
      </c>
      <c r="K29" s="164">
        <f>SUM(K31:K32)</f>
        <v>100</v>
      </c>
      <c r="L29" s="42"/>
      <c r="M29" s="193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s="22" customFormat="1" ht="30">
      <c r="A30" s="44" t="s">
        <v>43</v>
      </c>
      <c r="B30" s="52" t="s">
        <v>44</v>
      </c>
      <c r="C30" s="164">
        <f aca="true" t="shared" si="3" ref="C30:H30">SUM(C32:C33)</f>
        <v>58720</v>
      </c>
      <c r="D30" s="164">
        <f t="shared" si="3"/>
        <v>0</v>
      </c>
      <c r="E30" s="164">
        <f t="shared" si="3"/>
        <v>0</v>
      </c>
      <c r="F30" s="164">
        <f t="shared" si="3"/>
        <v>81520</v>
      </c>
      <c r="G30" s="164">
        <f t="shared" si="3"/>
        <v>81520</v>
      </c>
      <c r="H30" s="164">
        <f t="shared" si="3"/>
        <v>0</v>
      </c>
      <c r="I30" s="35">
        <f>J30</f>
        <v>59244.551569999996</v>
      </c>
      <c r="J30" s="164">
        <f>SUM(J32:J33)</f>
        <v>59244.551569999996</v>
      </c>
      <c r="K30" s="164">
        <f>SUM(K32:K33)</f>
        <v>100</v>
      </c>
      <c r="L30" s="42"/>
      <c r="M30" s="193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s="22" customFormat="1" ht="18.75">
      <c r="A31" s="21"/>
      <c r="B31" s="45" t="s">
        <v>15</v>
      </c>
      <c r="C31" s="174"/>
      <c r="D31" s="174"/>
      <c r="E31" s="174"/>
      <c r="F31" s="167"/>
      <c r="G31" s="53"/>
      <c r="H31" s="42"/>
      <c r="I31" s="42"/>
      <c r="J31" s="42"/>
      <c r="K31" s="192"/>
      <c r="L31" s="42"/>
      <c r="M31" s="193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s="22" customFormat="1" ht="70.5" customHeight="1">
      <c r="A32" s="21"/>
      <c r="B32" s="170" t="s">
        <v>45</v>
      </c>
      <c r="C32" s="175">
        <v>57900</v>
      </c>
      <c r="D32" s="175">
        <v>0</v>
      </c>
      <c r="E32" s="175">
        <v>0</v>
      </c>
      <c r="F32" s="167">
        <f>G32+H32</f>
        <v>60200</v>
      </c>
      <c r="G32" s="42">
        <v>60200</v>
      </c>
      <c r="H32" s="42">
        <v>0</v>
      </c>
      <c r="I32" s="42">
        <f>J32</f>
        <v>59244.551569999996</v>
      </c>
      <c r="J32" s="42">
        <f>1.26378+8.26+105.30358+34482.47+251.04146+1.18+848.96516+22195.29732+3.5105+1.62369+1.18+1344.45608</f>
        <v>59244.551569999996</v>
      </c>
      <c r="K32" s="194">
        <f t="shared" si="1"/>
        <v>100</v>
      </c>
      <c r="L32" s="42"/>
      <c r="M32" s="193"/>
      <c r="N32" s="57"/>
      <c r="O32" s="57"/>
      <c r="P32" s="57"/>
      <c r="Q32" s="57"/>
      <c r="R32" s="57"/>
      <c r="S32" s="57"/>
      <c r="T32" s="57"/>
      <c r="U32" s="57"/>
      <c r="V32" s="192"/>
      <c r="W32" s="57"/>
      <c r="X32" s="57"/>
    </row>
    <row r="33" spans="1:24" s="22" customFormat="1" ht="69" customHeight="1">
      <c r="A33" s="21"/>
      <c r="B33" s="170" t="s">
        <v>46</v>
      </c>
      <c r="C33" s="175">
        <v>820</v>
      </c>
      <c r="D33" s="175">
        <v>0</v>
      </c>
      <c r="E33" s="175">
        <v>0</v>
      </c>
      <c r="F33" s="167">
        <f>G33+H33</f>
        <v>21320</v>
      </c>
      <c r="G33" s="42">
        <v>21320</v>
      </c>
      <c r="H33" s="42">
        <v>0</v>
      </c>
      <c r="I33" s="42">
        <v>0</v>
      </c>
      <c r="J33" s="42">
        <v>0</v>
      </c>
      <c r="K33" s="42">
        <v>0</v>
      </c>
      <c r="L33" s="42"/>
      <c r="M33" s="193"/>
      <c r="N33" s="57"/>
      <c r="O33" s="57"/>
      <c r="P33" s="57"/>
      <c r="Q33" s="57"/>
      <c r="R33" s="57"/>
      <c r="S33" s="57"/>
      <c r="T33" s="57"/>
      <c r="U33" s="57">
        <v>0</v>
      </c>
      <c r="V33" s="57"/>
      <c r="W33" s="57"/>
      <c r="X33" s="57"/>
    </row>
    <row r="34" spans="1:24" s="22" customFormat="1" ht="42.75" customHeight="1">
      <c r="A34" s="44" t="s">
        <v>47</v>
      </c>
      <c r="B34" s="171" t="s">
        <v>48</v>
      </c>
      <c r="C34" s="175">
        <v>1500</v>
      </c>
      <c r="D34" s="175">
        <v>528.52</v>
      </c>
      <c r="E34" s="175">
        <v>528.52</v>
      </c>
      <c r="F34" s="167">
        <f>G34+H34</f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/>
      <c r="M34" s="193"/>
      <c r="N34" s="57"/>
      <c r="O34" s="57"/>
      <c r="P34" s="57"/>
      <c r="Q34" s="192"/>
      <c r="R34" s="57"/>
      <c r="S34" s="57"/>
      <c r="T34" s="57"/>
      <c r="U34" s="57"/>
      <c r="V34" s="57"/>
      <c r="W34" s="57"/>
      <c r="X34" s="57"/>
    </row>
    <row r="35" spans="1:24" s="22" customFormat="1" ht="36.75" customHeight="1">
      <c r="A35" s="44" t="s">
        <v>49</v>
      </c>
      <c r="B35" s="172" t="s">
        <v>50</v>
      </c>
      <c r="C35" s="176">
        <v>20000</v>
      </c>
      <c r="D35" s="176">
        <v>19758.13</v>
      </c>
      <c r="E35" s="176">
        <v>19758.13</v>
      </c>
      <c r="F35" s="167">
        <f>G35+H35</f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/>
      <c r="M35" s="193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13" s="57" customFormat="1" ht="45" customHeight="1">
      <c r="A36" s="56" t="s">
        <v>51</v>
      </c>
      <c r="B36" s="172" t="s">
        <v>52</v>
      </c>
      <c r="C36" s="176">
        <v>22803</v>
      </c>
      <c r="D36" s="176">
        <v>0</v>
      </c>
      <c r="E36" s="176">
        <v>0</v>
      </c>
      <c r="F36" s="167">
        <f>G36+H36</f>
        <v>22803</v>
      </c>
      <c r="G36" s="42">
        <v>22803</v>
      </c>
      <c r="H36" s="42">
        <v>0</v>
      </c>
      <c r="I36" s="42">
        <f>J36</f>
        <v>12962.261299999998</v>
      </c>
      <c r="J36" s="42">
        <f>1.24844+8.26+5311.35818+1.18+7526.40344+1.18+104.06916+8.56208</f>
        <v>12962.261299999998</v>
      </c>
      <c r="K36" s="192">
        <f t="shared" si="1"/>
        <v>100</v>
      </c>
      <c r="L36" s="42"/>
      <c r="M36" s="193"/>
    </row>
    <row r="37" spans="1:12" ht="18">
      <c r="A37" s="166" t="s">
        <v>53</v>
      </c>
      <c r="B37" s="58" t="s">
        <v>54</v>
      </c>
      <c r="C37" s="177"/>
      <c r="D37" s="177"/>
      <c r="E37" s="177"/>
      <c r="F37" s="167"/>
      <c r="G37" s="35"/>
      <c r="H37" s="47"/>
      <c r="I37" s="42"/>
      <c r="J37" s="42"/>
      <c r="K37" s="36"/>
      <c r="L37" s="42"/>
    </row>
    <row r="38" spans="1:12" ht="18">
      <c r="A38" s="44" t="s">
        <v>55</v>
      </c>
      <c r="B38" s="169" t="s">
        <v>56</v>
      </c>
      <c r="C38" s="177">
        <v>180000</v>
      </c>
      <c r="D38" s="177">
        <v>141003.92</v>
      </c>
      <c r="E38" s="177">
        <v>94000</v>
      </c>
      <c r="F38" s="167">
        <f>G38+H38</f>
        <v>0</v>
      </c>
      <c r="G38" s="42">
        <v>0</v>
      </c>
      <c r="H38" s="42">
        <v>0</v>
      </c>
      <c r="I38" s="198">
        <f>J38</f>
        <v>126658.34539</v>
      </c>
      <c r="J38" s="198">
        <v>126658.34539</v>
      </c>
      <c r="K38" s="36">
        <f t="shared" si="1"/>
        <v>100</v>
      </c>
      <c r="L38" s="165"/>
    </row>
    <row r="39" spans="1:12" ht="18">
      <c r="A39" s="21"/>
      <c r="B39" s="52" t="s">
        <v>144</v>
      </c>
      <c r="C39" s="178"/>
      <c r="D39" s="178">
        <v>34979.32</v>
      </c>
      <c r="E39" s="197">
        <v>34979.32</v>
      </c>
      <c r="F39" s="167"/>
      <c r="G39" s="35"/>
      <c r="H39" s="42"/>
      <c r="I39" s="167">
        <f>J39</f>
        <v>36525</v>
      </c>
      <c r="J39" s="167">
        <f>34623.4+307.6+1594</f>
        <v>36525</v>
      </c>
      <c r="K39" s="36">
        <f t="shared" si="1"/>
        <v>100</v>
      </c>
      <c r="L39" s="42"/>
    </row>
    <row r="40" spans="1:11" s="32" customFormat="1" ht="18" hidden="1">
      <c r="A40" s="27">
        <v>4</v>
      </c>
      <c r="B40" s="59" t="s">
        <v>58</v>
      </c>
      <c r="C40" s="59"/>
      <c r="D40" s="59"/>
      <c r="E40" s="59"/>
      <c r="F40" s="35" t="e">
        <f>#REF!+#REF!</f>
        <v>#REF!</v>
      </c>
      <c r="G40" s="53">
        <v>0</v>
      </c>
      <c r="H40" s="53">
        <v>0</v>
      </c>
      <c r="K40" s="36" t="e">
        <f t="shared" si="1"/>
        <v>#DIV/0!</v>
      </c>
    </row>
    <row r="41" spans="1:11" s="32" customFormat="1" ht="18" hidden="1">
      <c r="A41" s="27"/>
      <c r="B41" s="59"/>
      <c r="C41" s="59"/>
      <c r="D41" s="59"/>
      <c r="E41" s="59"/>
      <c r="F41" s="35"/>
      <c r="G41" s="35"/>
      <c r="H41" s="35"/>
      <c r="K41" s="36" t="e">
        <f t="shared" si="1"/>
        <v>#DIV/0!</v>
      </c>
    </row>
    <row r="42" spans="1:11" s="63" customFormat="1" ht="18" hidden="1">
      <c r="A42" s="61">
        <v>5</v>
      </c>
      <c r="B42" s="62" t="s">
        <v>59</v>
      </c>
      <c r="C42" s="62"/>
      <c r="D42" s="62"/>
      <c r="E42" s="62"/>
      <c r="F42" s="36" t="e">
        <f>#REF!+F40</f>
        <v>#REF!</v>
      </c>
      <c r="G42" s="168" t="e">
        <f>#REF!+G40</f>
        <v>#REF!</v>
      </c>
      <c r="H42" s="168" t="e">
        <f>#REF!+H40</f>
        <v>#REF!</v>
      </c>
      <c r="K42" s="36" t="e">
        <f t="shared" si="1"/>
        <v>#DIV/0!</v>
      </c>
    </row>
    <row r="43" spans="1:11" s="32" customFormat="1" ht="18" hidden="1">
      <c r="A43" s="27"/>
      <c r="B43" s="59"/>
      <c r="C43" s="59"/>
      <c r="D43" s="59"/>
      <c r="E43" s="59"/>
      <c r="F43" s="35"/>
      <c r="G43" s="35"/>
      <c r="H43" s="35"/>
      <c r="K43" s="36" t="e">
        <f t="shared" si="1"/>
        <v>#DIV/0!</v>
      </c>
    </row>
    <row r="44" spans="1:11" s="65" customFormat="1" ht="18" hidden="1">
      <c r="A44" s="39">
        <v>6</v>
      </c>
      <c r="B44" s="64" t="s">
        <v>60</v>
      </c>
      <c r="C44" s="64"/>
      <c r="D44" s="64"/>
      <c r="E44" s="64"/>
      <c r="F44" s="53"/>
      <c r="G44" s="53" t="e">
        <f>#REF!</f>
        <v>#REF!</v>
      </c>
      <c r="H44" s="53">
        <v>0</v>
      </c>
      <c r="K44" s="36" t="e">
        <f t="shared" si="1"/>
        <v>#DIV/0!</v>
      </c>
    </row>
    <row r="45" spans="1:11" s="65" customFormat="1" ht="18" hidden="1">
      <c r="A45" s="39"/>
      <c r="B45" s="64"/>
      <c r="C45" s="64"/>
      <c r="D45" s="64"/>
      <c r="E45" s="64"/>
      <c r="F45" s="53"/>
      <c r="G45" s="53"/>
      <c r="H45" s="53"/>
      <c r="K45" s="36" t="e">
        <f t="shared" si="1"/>
        <v>#DIV/0!</v>
      </c>
    </row>
    <row r="46" spans="1:11" s="65" customFormat="1" ht="18" hidden="1">
      <c r="A46" s="39">
        <v>7</v>
      </c>
      <c r="B46" s="64" t="s">
        <v>61</v>
      </c>
      <c r="C46" s="64"/>
      <c r="D46" s="64"/>
      <c r="E46" s="64"/>
      <c r="F46" s="53"/>
      <c r="G46" s="53"/>
      <c r="H46" s="53" t="e">
        <f>'[2]надбавка к тарифу'!D10</f>
        <v>#REF!</v>
      </c>
      <c r="K46" s="36" t="e">
        <f t="shared" si="1"/>
        <v>#DIV/0!</v>
      </c>
    </row>
    <row r="47" spans="1:11" s="32" customFormat="1" ht="18" hidden="1">
      <c r="A47" s="27"/>
      <c r="B47" s="59"/>
      <c r="C47" s="59"/>
      <c r="D47" s="59"/>
      <c r="E47" s="59"/>
      <c r="F47" s="35"/>
      <c r="G47" s="35"/>
      <c r="H47" s="35"/>
      <c r="K47" s="36" t="e">
        <f t="shared" si="1"/>
        <v>#DIV/0!</v>
      </c>
    </row>
    <row r="48" spans="1:11" s="32" customFormat="1" ht="18" hidden="1">
      <c r="A48" s="27">
        <v>8</v>
      </c>
      <c r="B48" s="62" t="s">
        <v>62</v>
      </c>
      <c r="C48" s="62"/>
      <c r="D48" s="62"/>
      <c r="E48" s="62"/>
      <c r="F48" s="66"/>
      <c r="G48" s="35"/>
      <c r="H48" s="35"/>
      <c r="K48" s="36" t="e">
        <f t="shared" si="1"/>
        <v>#DIV/0!</v>
      </c>
    </row>
    <row r="49" spans="1:11" s="32" customFormat="1" ht="18" hidden="1">
      <c r="A49" s="27"/>
      <c r="B49" s="59"/>
      <c r="C49" s="59"/>
      <c r="D49" s="59"/>
      <c r="E49" s="59"/>
      <c r="F49" s="35"/>
      <c r="G49" s="35"/>
      <c r="H49" s="35"/>
      <c r="K49" s="36" t="e">
        <f t="shared" si="1"/>
        <v>#DIV/0!</v>
      </c>
    </row>
    <row r="50" spans="1:11" ht="18" hidden="1">
      <c r="A50" s="62">
        <v>9</v>
      </c>
      <c r="B50" s="62" t="s">
        <v>63</v>
      </c>
      <c r="C50" s="62"/>
      <c r="D50" s="62"/>
      <c r="E50" s="62"/>
      <c r="F50" s="167"/>
      <c r="G50" s="35"/>
      <c r="H50" s="66" t="e">
        <f>H42/H46</f>
        <v>#REF!</v>
      </c>
      <c r="K50" s="36" t="e">
        <f t="shared" si="1"/>
        <v>#DIV/0!</v>
      </c>
    </row>
    <row r="51" spans="1:6" s="57" customFormat="1" ht="12.75">
      <c r="A51" s="68"/>
      <c r="B51" s="69"/>
      <c r="C51" s="69"/>
      <c r="D51" s="69"/>
      <c r="E51" s="69"/>
      <c r="F51" s="70"/>
    </row>
    <row r="52" spans="1:6" s="57" customFormat="1" ht="25.5" customHeight="1">
      <c r="A52" s="68"/>
      <c r="B52" s="122" t="s">
        <v>130</v>
      </c>
      <c r="C52" s="124" t="s">
        <v>131</v>
      </c>
      <c r="D52" s="69"/>
      <c r="E52" s="69"/>
      <c r="F52" s="70"/>
    </row>
    <row r="53" spans="2:11" s="57" customFormat="1" ht="27.75" customHeight="1">
      <c r="B53" s="122" t="s">
        <v>154</v>
      </c>
      <c r="C53" s="122" t="s">
        <v>155</v>
      </c>
      <c r="D53" s="199"/>
      <c r="G53" s="199"/>
      <c r="H53" s="199"/>
      <c r="I53" s="199"/>
      <c r="J53" s="332"/>
      <c r="K53" s="333"/>
    </row>
    <row r="54" spans="1:10" s="57" customFormat="1" ht="32.25" customHeight="1">
      <c r="A54" s="81"/>
      <c r="B54" s="100" t="s">
        <v>147</v>
      </c>
      <c r="C54" s="100"/>
      <c r="D54" s="100"/>
      <c r="E54" s="100"/>
      <c r="F54" s="108"/>
      <c r="G54" s="103"/>
      <c r="H54" s="103"/>
      <c r="I54" s="103"/>
      <c r="J54" s="103"/>
    </row>
    <row r="55" spans="1:10" s="57" customFormat="1" ht="15">
      <c r="A55" s="68"/>
      <c r="B55" s="100" t="s">
        <v>148</v>
      </c>
      <c r="C55" s="100"/>
      <c r="D55" s="100"/>
      <c r="E55" s="100"/>
      <c r="F55" s="108"/>
      <c r="G55" s="103"/>
      <c r="H55" s="103"/>
      <c r="I55" s="103"/>
      <c r="J55" s="103"/>
    </row>
    <row r="56" spans="1:10" s="57" customFormat="1" ht="15">
      <c r="A56" s="68"/>
      <c r="B56" s="100"/>
      <c r="C56" s="100"/>
      <c r="D56" s="100"/>
      <c r="E56" s="100"/>
      <c r="F56" s="108"/>
      <c r="G56" s="103"/>
      <c r="H56" s="103"/>
      <c r="I56" s="103"/>
      <c r="J56" s="103"/>
    </row>
    <row r="57" spans="1:6" s="57" customFormat="1" ht="12.75">
      <c r="A57" s="68"/>
      <c r="F57" s="70"/>
    </row>
    <row r="58" spans="1:6" s="57" customFormat="1" ht="12.75">
      <c r="A58" s="68"/>
      <c r="F58" s="70"/>
    </row>
    <row r="59" spans="1:6" s="57" customFormat="1" ht="12.75">
      <c r="A59" s="68"/>
      <c r="F59" s="70"/>
    </row>
    <row r="60" spans="1:6" s="57" customFormat="1" ht="12.75">
      <c r="A60" s="68"/>
      <c r="F60" s="70"/>
    </row>
    <row r="61" spans="1:6" s="57" customFormat="1" ht="12.75">
      <c r="A61" s="68"/>
      <c r="F61" s="70"/>
    </row>
    <row r="62" spans="1:6" s="57" customFormat="1" ht="12.75">
      <c r="A62" s="68"/>
      <c r="F62" s="70"/>
    </row>
    <row r="63" spans="1:6" s="57" customFormat="1" ht="12.75">
      <c r="A63" s="68"/>
      <c r="F63" s="70"/>
    </row>
    <row r="64" spans="1:6" s="57" customFormat="1" ht="12.75">
      <c r="A64" s="68"/>
      <c r="F64" s="70"/>
    </row>
    <row r="65" spans="1:6" s="57" customFormat="1" ht="12.75">
      <c r="A65" s="68"/>
      <c r="F65" s="70"/>
    </row>
    <row r="66" spans="1:6" s="57" customFormat="1" ht="12.75">
      <c r="A66" s="68"/>
      <c r="F66" s="70"/>
    </row>
    <row r="67" spans="1:6" s="57" customFormat="1" ht="12.75">
      <c r="A67" s="68"/>
      <c r="F67" s="70"/>
    </row>
    <row r="68" spans="1:6" s="57" customFormat="1" ht="12.75">
      <c r="A68" s="68"/>
      <c r="F68" s="70"/>
    </row>
    <row r="69" spans="1:6" s="57" customFormat="1" ht="12.75">
      <c r="A69" s="68"/>
      <c r="F69" s="70"/>
    </row>
    <row r="70" spans="1:6" s="57" customFormat="1" ht="12.75">
      <c r="A70" s="68"/>
      <c r="F70" s="70"/>
    </row>
    <row r="71" spans="1:6" s="57" customFormat="1" ht="12.75">
      <c r="A71" s="68"/>
      <c r="F71" s="70"/>
    </row>
    <row r="72" spans="1:6" s="57" customFormat="1" ht="12.75">
      <c r="A72" s="68"/>
      <c r="F72" s="70"/>
    </row>
    <row r="73" spans="1:6" s="57" customFormat="1" ht="12.75">
      <c r="A73" s="68"/>
      <c r="F73" s="70"/>
    </row>
    <row r="74" spans="1:6" s="57" customFormat="1" ht="12.75">
      <c r="A74" s="68"/>
      <c r="F74" s="70"/>
    </row>
    <row r="75" spans="1:6" s="57" customFormat="1" ht="12.75">
      <c r="A75" s="68"/>
      <c r="F75" s="70"/>
    </row>
    <row r="76" spans="1:6" s="57" customFormat="1" ht="12.75">
      <c r="A76" s="68"/>
      <c r="F76" s="70"/>
    </row>
    <row r="77" spans="1:6" s="57" customFormat="1" ht="12.75">
      <c r="A77" s="68"/>
      <c r="F77" s="70"/>
    </row>
    <row r="78" spans="1:6" s="57" customFormat="1" ht="12.75">
      <c r="A78" s="68"/>
      <c r="F78" s="70"/>
    </row>
    <row r="79" spans="1:6" s="57" customFormat="1" ht="12.75">
      <c r="A79" s="68"/>
      <c r="F79" s="70"/>
    </row>
    <row r="80" spans="1:6" s="57" customFormat="1" ht="12.75">
      <c r="A80" s="68"/>
      <c r="F80" s="70"/>
    </row>
    <row r="81" spans="1:6" s="57" customFormat="1" ht="12.75">
      <c r="A81" s="68"/>
      <c r="F81" s="70"/>
    </row>
    <row r="82" spans="1:6" s="57" customFormat="1" ht="12.75">
      <c r="A82" s="68"/>
      <c r="F82" s="70"/>
    </row>
    <row r="83" spans="1:6" s="57" customFormat="1" ht="12.75">
      <c r="A83" s="68"/>
      <c r="F83" s="70"/>
    </row>
    <row r="84" spans="1:6" s="57" customFormat="1" ht="12.75">
      <c r="A84" s="68"/>
      <c r="F84" s="70"/>
    </row>
    <row r="85" spans="1:6" s="57" customFormat="1" ht="12.75">
      <c r="A85" s="68"/>
      <c r="F85" s="70"/>
    </row>
    <row r="86" spans="1:6" s="57" customFormat="1" ht="12.75">
      <c r="A86" s="68"/>
      <c r="F86" s="70"/>
    </row>
    <row r="87" spans="1:6" s="57" customFormat="1" ht="12.75">
      <c r="A87" s="68"/>
      <c r="F87" s="70"/>
    </row>
    <row r="88" spans="1:6" s="57" customFormat="1" ht="12.75">
      <c r="A88" s="68"/>
      <c r="F88" s="70"/>
    </row>
    <row r="89" spans="1:6" s="57" customFormat="1" ht="12.75">
      <c r="A89" s="68"/>
      <c r="F89" s="70"/>
    </row>
    <row r="90" spans="1:6" s="57" customFormat="1" ht="12.75">
      <c r="A90" s="68"/>
      <c r="F90" s="70"/>
    </row>
    <row r="91" spans="1:6" s="57" customFormat="1" ht="12.75">
      <c r="A91" s="68"/>
      <c r="F91" s="70"/>
    </row>
    <row r="92" spans="1:6" s="57" customFormat="1" ht="12.75">
      <c r="A92" s="68"/>
      <c r="F92" s="70"/>
    </row>
    <row r="93" spans="1:6" s="57" customFormat="1" ht="12.75">
      <c r="A93" s="68"/>
      <c r="F93" s="70"/>
    </row>
    <row r="94" spans="1:6" s="57" customFormat="1" ht="12.75">
      <c r="A94" s="68"/>
      <c r="F94" s="70"/>
    </row>
    <row r="95" spans="1:6" s="57" customFormat="1" ht="12.75">
      <c r="A95" s="68"/>
      <c r="F95" s="70"/>
    </row>
    <row r="96" spans="1:6" s="57" customFormat="1" ht="12.75">
      <c r="A96" s="68"/>
      <c r="F96" s="70"/>
    </row>
    <row r="97" spans="1:6" s="57" customFormat="1" ht="12.75">
      <c r="A97" s="68"/>
      <c r="F97" s="70"/>
    </row>
    <row r="98" spans="1:6" s="57" customFormat="1" ht="12.75">
      <c r="A98" s="68"/>
      <c r="F98" s="70"/>
    </row>
    <row r="99" spans="1:6" s="57" customFormat="1" ht="12.75">
      <c r="A99" s="68"/>
      <c r="F99" s="70"/>
    </row>
    <row r="100" spans="1:6" s="57" customFormat="1" ht="12.75">
      <c r="A100" s="68"/>
      <c r="F100" s="70"/>
    </row>
    <row r="101" spans="1:6" s="57" customFormat="1" ht="12.75">
      <c r="A101" s="68"/>
      <c r="F101" s="70"/>
    </row>
    <row r="102" spans="1:6" s="57" customFormat="1" ht="12.75">
      <c r="A102" s="68"/>
      <c r="F102" s="70"/>
    </row>
    <row r="103" spans="1:6" s="57" customFormat="1" ht="12.75">
      <c r="A103" s="68"/>
      <c r="F103" s="70"/>
    </row>
    <row r="104" spans="1:6" s="57" customFormat="1" ht="12.75">
      <c r="A104" s="68"/>
      <c r="F104" s="70"/>
    </row>
    <row r="105" spans="1:6" s="57" customFormat="1" ht="12.75">
      <c r="A105" s="68"/>
      <c r="F105" s="70"/>
    </row>
    <row r="106" spans="1:6" s="57" customFormat="1" ht="12.75">
      <c r="A106" s="68"/>
      <c r="F106" s="70"/>
    </row>
    <row r="107" spans="1:6" s="57" customFormat="1" ht="12.75">
      <c r="A107" s="68"/>
      <c r="F107" s="70"/>
    </row>
    <row r="108" spans="1:6" s="57" customFormat="1" ht="12.75">
      <c r="A108" s="68"/>
      <c r="F108" s="70"/>
    </row>
    <row r="109" spans="1:6" s="57" customFormat="1" ht="12.75">
      <c r="A109" s="68"/>
      <c r="F109" s="70"/>
    </row>
    <row r="110" spans="1:6" s="57" customFormat="1" ht="12.75">
      <c r="A110" s="68"/>
      <c r="F110" s="70"/>
    </row>
    <row r="111" spans="1:6" s="57" customFormat="1" ht="12.75">
      <c r="A111" s="68"/>
      <c r="F111" s="70"/>
    </row>
    <row r="112" spans="1:6" s="57" customFormat="1" ht="12.75">
      <c r="A112" s="68"/>
      <c r="F112" s="70"/>
    </row>
    <row r="113" spans="1:6" s="57" customFormat="1" ht="12.75">
      <c r="A113" s="68"/>
      <c r="F113" s="70"/>
    </row>
    <row r="114" spans="1:6" s="57" customFormat="1" ht="12.75">
      <c r="A114" s="68"/>
      <c r="F114" s="70"/>
    </row>
    <row r="115" spans="1:6" s="57" customFormat="1" ht="12.75">
      <c r="A115" s="68"/>
      <c r="F115" s="70"/>
    </row>
    <row r="116" spans="1:6" s="57" customFormat="1" ht="12.75">
      <c r="A116" s="68"/>
      <c r="F116" s="70"/>
    </row>
    <row r="117" spans="1:6" s="57" customFormat="1" ht="12.75">
      <c r="A117" s="68"/>
      <c r="F117" s="70"/>
    </row>
    <row r="118" spans="1:6" s="57" customFormat="1" ht="12.75">
      <c r="A118" s="68"/>
      <c r="F118" s="70"/>
    </row>
    <row r="119" spans="1:6" s="57" customFormat="1" ht="12.75">
      <c r="A119" s="68"/>
      <c r="F119" s="70"/>
    </row>
    <row r="120" spans="1:6" s="57" customFormat="1" ht="12.75">
      <c r="A120" s="68"/>
      <c r="F120" s="70"/>
    </row>
    <row r="121" spans="1:6" s="57" customFormat="1" ht="12.75">
      <c r="A121" s="68"/>
      <c r="F121" s="70"/>
    </row>
    <row r="122" spans="1:6" s="57" customFormat="1" ht="12.75">
      <c r="A122" s="68"/>
      <c r="F122" s="70"/>
    </row>
    <row r="123" spans="1:6" s="57" customFormat="1" ht="12.75">
      <c r="A123" s="68"/>
      <c r="F123" s="70"/>
    </row>
    <row r="124" spans="1:6" s="57" customFormat="1" ht="12.75">
      <c r="A124" s="68"/>
      <c r="F124" s="70"/>
    </row>
    <row r="125" spans="1:6" s="57" customFormat="1" ht="12.75">
      <c r="A125" s="68"/>
      <c r="F125" s="70"/>
    </row>
    <row r="126" spans="1:6" s="57" customFormat="1" ht="12.75">
      <c r="A126" s="68"/>
      <c r="F126" s="70"/>
    </row>
    <row r="127" spans="1:6" s="57" customFormat="1" ht="12.75">
      <c r="A127" s="68"/>
      <c r="F127" s="70"/>
    </row>
    <row r="128" spans="1:6" s="57" customFormat="1" ht="12.75">
      <c r="A128" s="68"/>
      <c r="F128" s="70"/>
    </row>
    <row r="129" spans="1:6" s="57" customFormat="1" ht="12.75">
      <c r="A129" s="68"/>
      <c r="F129" s="70"/>
    </row>
    <row r="130" spans="1:6" s="57" customFormat="1" ht="12.75">
      <c r="A130" s="68"/>
      <c r="F130" s="70"/>
    </row>
    <row r="131" spans="1:6" s="57" customFormat="1" ht="12.75">
      <c r="A131" s="68"/>
      <c r="F131" s="70"/>
    </row>
    <row r="132" spans="1:6" s="57" customFormat="1" ht="12.75">
      <c r="A132" s="68"/>
      <c r="F132" s="70"/>
    </row>
    <row r="133" spans="1:6" s="57" customFormat="1" ht="12.75">
      <c r="A133" s="68"/>
      <c r="F133" s="70"/>
    </row>
    <row r="134" spans="1:6" s="57" customFormat="1" ht="12.75">
      <c r="A134" s="68"/>
      <c r="F134" s="70"/>
    </row>
    <row r="135" spans="1:6" s="57" customFormat="1" ht="12.75">
      <c r="A135" s="68"/>
      <c r="F135" s="70"/>
    </row>
    <row r="136" spans="1:6" s="57" customFormat="1" ht="12.75">
      <c r="A136" s="68"/>
      <c r="F136" s="70"/>
    </row>
    <row r="137" spans="1:6" s="57" customFormat="1" ht="12.75">
      <c r="A137" s="68"/>
      <c r="F137" s="70"/>
    </row>
    <row r="138" spans="1:6" s="57" customFormat="1" ht="12.75">
      <c r="A138" s="68"/>
      <c r="F138" s="70"/>
    </row>
    <row r="139" spans="1:6" s="57" customFormat="1" ht="12.75">
      <c r="A139" s="68"/>
      <c r="F139" s="70"/>
    </row>
    <row r="140" spans="1:6" s="57" customFormat="1" ht="12.75">
      <c r="A140" s="68"/>
      <c r="F140" s="70"/>
    </row>
    <row r="141" spans="1:6" s="57" customFormat="1" ht="12.75">
      <c r="A141" s="68"/>
      <c r="F141" s="70"/>
    </row>
    <row r="142" spans="1:6" s="57" customFormat="1" ht="12.75">
      <c r="A142" s="68"/>
      <c r="F142" s="70"/>
    </row>
    <row r="143" spans="1:6" s="57" customFormat="1" ht="12.75">
      <c r="A143" s="68"/>
      <c r="F143" s="70"/>
    </row>
    <row r="144" spans="1:6" s="57" customFormat="1" ht="12.75">
      <c r="A144" s="68"/>
      <c r="F144" s="70"/>
    </row>
    <row r="145" spans="1:6" s="57" customFormat="1" ht="12.75">
      <c r="A145" s="68"/>
      <c r="F145" s="70"/>
    </row>
    <row r="146" spans="1:6" s="57" customFormat="1" ht="12.75">
      <c r="A146" s="68"/>
      <c r="F146" s="70"/>
    </row>
    <row r="147" spans="1:6" s="57" customFormat="1" ht="12.75">
      <c r="A147" s="68"/>
      <c r="F147" s="70"/>
    </row>
    <row r="148" spans="1:6" s="57" customFormat="1" ht="12.75">
      <c r="A148" s="68"/>
      <c r="F148" s="70"/>
    </row>
    <row r="149" spans="1:6" s="57" customFormat="1" ht="12.75">
      <c r="A149" s="68"/>
      <c r="F149" s="70"/>
    </row>
    <row r="150" spans="1:6" s="57" customFormat="1" ht="12.75">
      <c r="A150" s="68"/>
      <c r="F150" s="70"/>
    </row>
    <row r="151" spans="1:6" s="57" customFormat="1" ht="12.75">
      <c r="A151" s="68"/>
      <c r="F151" s="70"/>
    </row>
    <row r="152" spans="1:6" s="57" customFormat="1" ht="12.75">
      <c r="A152" s="68"/>
      <c r="F152" s="70"/>
    </row>
    <row r="153" spans="1:6" s="57" customFormat="1" ht="12.75">
      <c r="A153" s="68"/>
      <c r="F153" s="70"/>
    </row>
    <row r="154" spans="1:6" s="57" customFormat="1" ht="12.75">
      <c r="A154" s="68"/>
      <c r="F154" s="70"/>
    </row>
    <row r="155" spans="1:6" s="57" customFormat="1" ht="12.75">
      <c r="A155" s="68"/>
      <c r="F155" s="70"/>
    </row>
    <row r="156" spans="1:6" s="57" customFormat="1" ht="12.75">
      <c r="A156" s="68"/>
      <c r="F156" s="70"/>
    </row>
    <row r="157" spans="1:6" s="57" customFormat="1" ht="12.75">
      <c r="A157" s="68"/>
      <c r="F157" s="70"/>
    </row>
    <row r="158" spans="1:6" s="57" customFormat="1" ht="12.75">
      <c r="A158" s="68"/>
      <c r="F158" s="70"/>
    </row>
    <row r="159" spans="1:6" s="57" customFormat="1" ht="12.75">
      <c r="A159" s="68"/>
      <c r="F159" s="70"/>
    </row>
    <row r="160" spans="1:6" s="57" customFormat="1" ht="12.75">
      <c r="A160" s="68"/>
      <c r="F160" s="70"/>
    </row>
    <row r="161" spans="1:6" s="57" customFormat="1" ht="12.75">
      <c r="A161" s="68"/>
      <c r="F161" s="70"/>
    </row>
    <row r="162" spans="1:6" s="57" customFormat="1" ht="12.75">
      <c r="A162" s="68"/>
      <c r="F162" s="70"/>
    </row>
    <row r="163" spans="1:6" s="57" customFormat="1" ht="12.75">
      <c r="A163" s="68"/>
      <c r="F163" s="70"/>
    </row>
    <row r="164" spans="1:6" s="57" customFormat="1" ht="12.75">
      <c r="A164" s="68"/>
      <c r="F164" s="70"/>
    </row>
    <row r="165" spans="1:6" s="57" customFormat="1" ht="12.75">
      <c r="A165" s="68"/>
      <c r="F165" s="70"/>
    </row>
    <row r="166" spans="1:6" s="57" customFormat="1" ht="12.75">
      <c r="A166" s="68"/>
      <c r="F166" s="70"/>
    </row>
    <row r="167" spans="1:6" s="57" customFormat="1" ht="12.75">
      <c r="A167" s="68"/>
      <c r="F167" s="70"/>
    </row>
    <row r="168" spans="1:6" s="57" customFormat="1" ht="12.75">
      <c r="A168" s="68"/>
      <c r="F168" s="70"/>
    </row>
    <row r="169" spans="1:6" s="57" customFormat="1" ht="12.75">
      <c r="A169" s="68"/>
      <c r="F169" s="70"/>
    </row>
    <row r="170" spans="1:6" s="57" customFormat="1" ht="12.75">
      <c r="A170" s="68"/>
      <c r="F170" s="70"/>
    </row>
    <row r="171" spans="1:6" s="57" customFormat="1" ht="12.75">
      <c r="A171" s="68"/>
      <c r="F171" s="70"/>
    </row>
    <row r="172" spans="1:6" s="57" customFormat="1" ht="12.75">
      <c r="A172" s="68"/>
      <c r="F172" s="70"/>
    </row>
    <row r="173" spans="1:6" s="57" customFormat="1" ht="12.75">
      <c r="A173" s="68"/>
      <c r="F173" s="70"/>
    </row>
    <row r="174" spans="1:6" s="57" customFormat="1" ht="12.75">
      <c r="A174" s="68"/>
      <c r="F174" s="70"/>
    </row>
    <row r="175" spans="1:6" s="57" customFormat="1" ht="12.75">
      <c r="A175" s="68"/>
      <c r="F175" s="70"/>
    </row>
    <row r="176" spans="1:6" s="57" customFormat="1" ht="12.75">
      <c r="A176" s="68"/>
      <c r="F176" s="70"/>
    </row>
    <row r="177" spans="1:6" s="57" customFormat="1" ht="12.75">
      <c r="A177" s="68"/>
      <c r="F177" s="70"/>
    </row>
    <row r="178" spans="1:6" s="57" customFormat="1" ht="12.75">
      <c r="A178" s="68"/>
      <c r="F178" s="70"/>
    </row>
    <row r="179" spans="1:6" s="57" customFormat="1" ht="12.75">
      <c r="A179" s="68"/>
      <c r="F179" s="70"/>
    </row>
    <row r="180" spans="1:6" s="57" customFormat="1" ht="12.75">
      <c r="A180" s="68"/>
      <c r="F180" s="70"/>
    </row>
    <row r="181" spans="1:6" s="57" customFormat="1" ht="12.75">
      <c r="A181" s="68"/>
      <c r="F181" s="70"/>
    </row>
    <row r="182" spans="1:6" s="57" customFormat="1" ht="12.75">
      <c r="A182" s="68"/>
      <c r="F182" s="70"/>
    </row>
    <row r="183" spans="1:6" s="57" customFormat="1" ht="12.75">
      <c r="A183" s="68"/>
      <c r="F183" s="70"/>
    </row>
    <row r="184" spans="1:6" s="57" customFormat="1" ht="12.75">
      <c r="A184" s="68"/>
      <c r="F184" s="70"/>
    </row>
    <row r="185" spans="1:6" s="57" customFormat="1" ht="12.75">
      <c r="A185" s="68"/>
      <c r="F185" s="70"/>
    </row>
    <row r="186" spans="1:6" s="57" customFormat="1" ht="12.75">
      <c r="A186" s="68"/>
      <c r="F186" s="70"/>
    </row>
    <row r="187" spans="1:6" s="57" customFormat="1" ht="12.75">
      <c r="A187" s="68"/>
      <c r="F187" s="70"/>
    </row>
    <row r="188" spans="1:6" s="57" customFormat="1" ht="12.75">
      <c r="A188" s="68"/>
      <c r="F188" s="70"/>
    </row>
    <row r="189" spans="1:6" s="57" customFormat="1" ht="12.75">
      <c r="A189" s="68"/>
      <c r="F189" s="70"/>
    </row>
    <row r="190" spans="1:6" s="57" customFormat="1" ht="12.75">
      <c r="A190" s="68"/>
      <c r="F190" s="70"/>
    </row>
    <row r="191" spans="1:6" s="57" customFormat="1" ht="12.75">
      <c r="A191" s="68"/>
      <c r="F191" s="70"/>
    </row>
    <row r="192" spans="1:6" s="57" customFormat="1" ht="12.75">
      <c r="A192" s="68"/>
      <c r="F192" s="70"/>
    </row>
    <row r="193" spans="1:6" s="57" customFormat="1" ht="12.75">
      <c r="A193" s="68"/>
      <c r="F193" s="70"/>
    </row>
    <row r="194" spans="1:6" s="57" customFormat="1" ht="12.75">
      <c r="A194" s="68"/>
      <c r="F194" s="70"/>
    </row>
    <row r="195" spans="1:6" s="57" customFormat="1" ht="12.75">
      <c r="A195" s="68"/>
      <c r="F195" s="70"/>
    </row>
    <row r="196" spans="1:6" s="57" customFormat="1" ht="12.75">
      <c r="A196" s="68"/>
      <c r="F196" s="70"/>
    </row>
    <row r="197" spans="1:6" s="57" customFormat="1" ht="12.75">
      <c r="A197" s="68"/>
      <c r="F197" s="70"/>
    </row>
    <row r="198" spans="1:6" s="57" customFormat="1" ht="12.75">
      <c r="A198" s="68"/>
      <c r="F198" s="70"/>
    </row>
    <row r="199" spans="1:6" s="57" customFormat="1" ht="12.75">
      <c r="A199" s="68"/>
      <c r="F199" s="70"/>
    </row>
    <row r="200" spans="1:6" s="57" customFormat="1" ht="12.75">
      <c r="A200" s="68"/>
      <c r="F200" s="70"/>
    </row>
    <row r="201" spans="1:6" s="57" customFormat="1" ht="12.75">
      <c r="A201" s="68"/>
      <c r="F201" s="70"/>
    </row>
    <row r="202" spans="1:6" s="57" customFormat="1" ht="12.75">
      <c r="A202" s="68"/>
      <c r="F202" s="70"/>
    </row>
    <row r="203" spans="1:6" s="57" customFormat="1" ht="12.75">
      <c r="A203" s="68"/>
      <c r="F203" s="70"/>
    </row>
    <row r="204" spans="1:6" s="57" customFormat="1" ht="12.75">
      <c r="A204" s="68"/>
      <c r="F204" s="70"/>
    </row>
    <row r="205" spans="1:6" s="57" customFormat="1" ht="12.75">
      <c r="A205" s="68"/>
      <c r="F205" s="70"/>
    </row>
    <row r="206" spans="1:6" s="57" customFormat="1" ht="12.75">
      <c r="A206" s="68"/>
      <c r="F206" s="70"/>
    </row>
    <row r="207" spans="1:6" s="57" customFormat="1" ht="12.75">
      <c r="A207" s="68"/>
      <c r="F207" s="70"/>
    </row>
    <row r="208" spans="1:6" s="57" customFormat="1" ht="12.75">
      <c r="A208" s="68"/>
      <c r="F208" s="70"/>
    </row>
    <row r="209" spans="1:6" s="57" customFormat="1" ht="12.75">
      <c r="A209" s="68"/>
      <c r="F209" s="70"/>
    </row>
    <row r="210" spans="1:6" s="57" customFormat="1" ht="12.75">
      <c r="A210" s="68"/>
      <c r="F210" s="70"/>
    </row>
    <row r="211" spans="1:6" s="57" customFormat="1" ht="12.75">
      <c r="A211" s="68"/>
      <c r="F211" s="70"/>
    </row>
    <row r="212" spans="1:6" s="57" customFormat="1" ht="12.75">
      <c r="A212" s="68"/>
      <c r="F212" s="70"/>
    </row>
    <row r="213" spans="1:6" s="57" customFormat="1" ht="12.75">
      <c r="A213" s="68"/>
      <c r="F213" s="70"/>
    </row>
    <row r="214" spans="1:6" s="57" customFormat="1" ht="12.75">
      <c r="A214" s="68"/>
      <c r="F214" s="70"/>
    </row>
    <row r="215" spans="1:6" s="57" customFormat="1" ht="12.75">
      <c r="A215" s="68"/>
      <c r="F215" s="70"/>
    </row>
    <row r="216" spans="1:6" s="57" customFormat="1" ht="12.75">
      <c r="A216" s="68"/>
      <c r="F216" s="70"/>
    </row>
    <row r="217" spans="1:6" s="57" customFormat="1" ht="12.75">
      <c r="A217" s="68"/>
      <c r="F217" s="70"/>
    </row>
    <row r="218" spans="1:6" s="57" customFormat="1" ht="12.75">
      <c r="A218" s="68"/>
      <c r="F218" s="70"/>
    </row>
    <row r="219" spans="1:6" s="57" customFormat="1" ht="12.75">
      <c r="A219" s="68"/>
      <c r="F219" s="70"/>
    </row>
    <row r="220" spans="1:6" s="57" customFormat="1" ht="12.75">
      <c r="A220" s="68"/>
      <c r="F220" s="70"/>
    </row>
    <row r="221" spans="1:6" s="57" customFormat="1" ht="12.75">
      <c r="A221" s="68"/>
      <c r="F221" s="70"/>
    </row>
    <row r="222" spans="1:6" s="57" customFormat="1" ht="12.75">
      <c r="A222" s="68"/>
      <c r="F222" s="70"/>
    </row>
    <row r="223" spans="1:6" s="57" customFormat="1" ht="12.75">
      <c r="A223" s="68"/>
      <c r="F223" s="70"/>
    </row>
    <row r="224" spans="1:6" s="57" customFormat="1" ht="12.75">
      <c r="A224" s="68"/>
      <c r="F224" s="70"/>
    </row>
    <row r="225" spans="1:6" s="57" customFormat="1" ht="12.75">
      <c r="A225" s="68"/>
      <c r="F225" s="70"/>
    </row>
    <row r="226" spans="1:6" s="57" customFormat="1" ht="12.75">
      <c r="A226" s="68"/>
      <c r="F226" s="70"/>
    </row>
    <row r="227" spans="1:6" s="57" customFormat="1" ht="12.75">
      <c r="A227" s="68"/>
      <c r="F227" s="70"/>
    </row>
    <row r="228" spans="1:6" s="57" customFormat="1" ht="12.75">
      <c r="A228" s="68"/>
      <c r="F228" s="70"/>
    </row>
    <row r="229" spans="1:6" s="57" customFormat="1" ht="12.75">
      <c r="A229" s="68"/>
      <c r="F229" s="70"/>
    </row>
    <row r="230" spans="1:6" s="57" customFormat="1" ht="12.75">
      <c r="A230" s="68"/>
      <c r="F230" s="70"/>
    </row>
    <row r="231" spans="1:6" s="57" customFormat="1" ht="12.75">
      <c r="A231" s="68"/>
      <c r="F231" s="70"/>
    </row>
    <row r="232" spans="1:6" s="57" customFormat="1" ht="12.75">
      <c r="A232" s="68"/>
      <c r="F232" s="70"/>
    </row>
    <row r="233" spans="1:6" s="57" customFormat="1" ht="12.75">
      <c r="A233" s="68"/>
      <c r="F233" s="70"/>
    </row>
    <row r="234" spans="1:6" s="57" customFormat="1" ht="12.75">
      <c r="A234" s="68"/>
      <c r="F234" s="70"/>
    </row>
    <row r="235" spans="1:6" s="57" customFormat="1" ht="12.75">
      <c r="A235" s="68"/>
      <c r="F235" s="70"/>
    </row>
    <row r="236" spans="1:6" s="57" customFormat="1" ht="12.75">
      <c r="A236" s="68"/>
      <c r="F236" s="70"/>
    </row>
    <row r="237" spans="1:6" s="57" customFormat="1" ht="12.75">
      <c r="A237" s="68"/>
      <c r="F237" s="70"/>
    </row>
    <row r="238" spans="1:6" s="57" customFormat="1" ht="12.75">
      <c r="A238" s="68"/>
      <c r="F238" s="70"/>
    </row>
    <row r="239" spans="1:6" s="57" customFormat="1" ht="12.75">
      <c r="A239" s="68"/>
      <c r="F239" s="70"/>
    </row>
    <row r="240" spans="1:6" s="57" customFormat="1" ht="12.75">
      <c r="A240" s="68"/>
      <c r="F240" s="70"/>
    </row>
    <row r="241" spans="1:6" s="57" customFormat="1" ht="12.75">
      <c r="A241" s="68"/>
      <c r="F241" s="70"/>
    </row>
    <row r="242" spans="1:6" s="57" customFormat="1" ht="12.75">
      <c r="A242" s="68"/>
      <c r="F242" s="70"/>
    </row>
    <row r="243" spans="1:6" s="57" customFormat="1" ht="12.75">
      <c r="A243" s="68"/>
      <c r="F243" s="70"/>
    </row>
    <row r="244" spans="1:6" s="57" customFormat="1" ht="12.75">
      <c r="A244" s="68"/>
      <c r="F244" s="70"/>
    </row>
    <row r="245" spans="1:6" s="57" customFormat="1" ht="12.75">
      <c r="A245" s="68"/>
      <c r="F245" s="70"/>
    </row>
    <row r="246" spans="1:6" s="57" customFormat="1" ht="12.75">
      <c r="A246" s="68"/>
      <c r="F246" s="70"/>
    </row>
    <row r="247" spans="1:6" s="57" customFormat="1" ht="12.75">
      <c r="A247" s="68"/>
      <c r="F247" s="70"/>
    </row>
    <row r="248" spans="1:6" s="57" customFormat="1" ht="12.75">
      <c r="A248" s="68"/>
      <c r="F248" s="70"/>
    </row>
    <row r="249" spans="1:6" s="57" customFormat="1" ht="12.75">
      <c r="A249" s="68"/>
      <c r="F249" s="70"/>
    </row>
    <row r="250" spans="1:6" s="57" customFormat="1" ht="12.75">
      <c r="A250" s="68"/>
      <c r="F250" s="70"/>
    </row>
    <row r="251" spans="1:6" s="57" customFormat="1" ht="12.75">
      <c r="A251" s="68"/>
      <c r="F251" s="70"/>
    </row>
    <row r="252" spans="1:6" s="57" customFormat="1" ht="12.75">
      <c r="A252" s="68"/>
      <c r="F252" s="70"/>
    </row>
    <row r="253" spans="1:6" s="57" customFormat="1" ht="12.75">
      <c r="A253" s="68"/>
      <c r="F253" s="70"/>
    </row>
    <row r="254" spans="1:6" s="57" customFormat="1" ht="12.75">
      <c r="A254" s="68"/>
      <c r="F254" s="70"/>
    </row>
    <row r="255" spans="1:6" s="57" customFormat="1" ht="12.75">
      <c r="A255" s="68"/>
      <c r="F255" s="70"/>
    </row>
    <row r="256" spans="1:6" s="57" customFormat="1" ht="12.75">
      <c r="A256" s="68"/>
      <c r="F256" s="70"/>
    </row>
    <row r="257" spans="1:6" s="57" customFormat="1" ht="12.75">
      <c r="A257" s="68"/>
      <c r="F257" s="70"/>
    </row>
    <row r="258" spans="1:6" s="57" customFormat="1" ht="12.75">
      <c r="A258" s="68"/>
      <c r="F258" s="70"/>
    </row>
    <row r="259" spans="1:6" s="57" customFormat="1" ht="12.75">
      <c r="A259" s="68"/>
      <c r="F259" s="70"/>
    </row>
    <row r="260" spans="1:6" s="57" customFormat="1" ht="12.75">
      <c r="A260" s="68"/>
      <c r="F260" s="70"/>
    </row>
    <row r="261" spans="1:6" s="57" customFormat="1" ht="12.75">
      <c r="A261" s="68"/>
      <c r="F261" s="70"/>
    </row>
    <row r="262" spans="1:6" s="57" customFormat="1" ht="12.75">
      <c r="A262" s="68"/>
      <c r="F262" s="70"/>
    </row>
    <row r="263" spans="1:6" s="57" customFormat="1" ht="12.75">
      <c r="A263" s="68"/>
      <c r="F263" s="70"/>
    </row>
    <row r="264" spans="1:6" s="57" customFormat="1" ht="12.75">
      <c r="A264" s="68"/>
      <c r="F264" s="70"/>
    </row>
    <row r="265" spans="1:6" s="57" customFormat="1" ht="12.75">
      <c r="A265" s="68"/>
      <c r="F265" s="70"/>
    </row>
    <row r="266" spans="1:6" s="57" customFormat="1" ht="12.75">
      <c r="A266" s="68"/>
      <c r="F266" s="70"/>
    </row>
    <row r="267" spans="1:6" s="57" customFormat="1" ht="12.75">
      <c r="A267" s="68"/>
      <c r="F267" s="70"/>
    </row>
    <row r="268" spans="1:6" s="57" customFormat="1" ht="12.75">
      <c r="A268" s="68"/>
      <c r="F268" s="70"/>
    </row>
    <row r="269" spans="1:6" s="57" customFormat="1" ht="12.75">
      <c r="A269" s="68"/>
      <c r="F269" s="70"/>
    </row>
    <row r="270" spans="1:6" s="57" customFormat="1" ht="12.75">
      <c r="A270" s="68"/>
      <c r="F270" s="70"/>
    </row>
    <row r="271" spans="1:6" s="57" customFormat="1" ht="12.75">
      <c r="A271" s="68"/>
      <c r="F271" s="70"/>
    </row>
    <row r="272" spans="1:6" s="57" customFormat="1" ht="12.75">
      <c r="A272" s="68"/>
      <c r="F272" s="70"/>
    </row>
    <row r="273" spans="1:6" s="57" customFormat="1" ht="12.75">
      <c r="A273" s="68"/>
      <c r="F273" s="70"/>
    </row>
    <row r="274" spans="1:6" s="57" customFormat="1" ht="12.75">
      <c r="A274" s="68"/>
      <c r="F274" s="70"/>
    </row>
    <row r="275" spans="1:6" s="57" customFormat="1" ht="12.75">
      <c r="A275" s="68"/>
      <c r="F275" s="70"/>
    </row>
    <row r="276" spans="1:6" s="57" customFormat="1" ht="12.75">
      <c r="A276" s="68"/>
      <c r="F276" s="70"/>
    </row>
    <row r="277" spans="1:6" s="57" customFormat="1" ht="12.75">
      <c r="A277" s="68"/>
      <c r="F277" s="70"/>
    </row>
    <row r="278" spans="1:6" s="57" customFormat="1" ht="12.75">
      <c r="A278" s="68"/>
      <c r="F278" s="70"/>
    </row>
    <row r="279" spans="1:6" s="57" customFormat="1" ht="12.75">
      <c r="A279" s="68"/>
      <c r="F279" s="70"/>
    </row>
    <row r="280" spans="1:6" s="57" customFormat="1" ht="12.75">
      <c r="A280" s="68"/>
      <c r="F280" s="70"/>
    </row>
    <row r="281" spans="1:6" s="57" customFormat="1" ht="12.75">
      <c r="A281" s="68"/>
      <c r="F281" s="70"/>
    </row>
    <row r="282" spans="1:6" s="57" customFormat="1" ht="12.75">
      <c r="A282" s="68"/>
      <c r="F282" s="70"/>
    </row>
    <row r="283" spans="1:6" s="57" customFormat="1" ht="12.75">
      <c r="A283" s="68"/>
      <c r="F283" s="70"/>
    </row>
    <row r="284" spans="1:6" s="57" customFormat="1" ht="12.75">
      <c r="A284" s="68"/>
      <c r="F284" s="70"/>
    </row>
    <row r="285" spans="1:6" s="57" customFormat="1" ht="12.75">
      <c r="A285" s="68"/>
      <c r="F285" s="70"/>
    </row>
    <row r="286" spans="1:6" s="57" customFormat="1" ht="12.75">
      <c r="A286" s="68"/>
      <c r="F286" s="70"/>
    </row>
    <row r="287" spans="1:6" s="57" customFormat="1" ht="12.75">
      <c r="A287" s="68"/>
      <c r="F287" s="70"/>
    </row>
    <row r="288" spans="1:6" s="57" customFormat="1" ht="12.75">
      <c r="A288" s="68"/>
      <c r="F288" s="70"/>
    </row>
    <row r="289" spans="1:6" s="57" customFormat="1" ht="12.75">
      <c r="A289" s="68"/>
      <c r="F289" s="70"/>
    </row>
    <row r="290" spans="1:6" s="57" customFormat="1" ht="12.75">
      <c r="A290" s="68"/>
      <c r="F290" s="70"/>
    </row>
    <row r="291" spans="1:6" s="57" customFormat="1" ht="12.75">
      <c r="A291" s="68"/>
      <c r="F291" s="70"/>
    </row>
    <row r="292" spans="1:6" s="57" customFormat="1" ht="12.75">
      <c r="A292" s="68"/>
      <c r="F292" s="70"/>
    </row>
    <row r="293" spans="1:6" s="57" customFormat="1" ht="12.75">
      <c r="A293" s="68"/>
      <c r="F293" s="70"/>
    </row>
    <row r="294" spans="1:6" s="57" customFormat="1" ht="12.75">
      <c r="A294" s="68"/>
      <c r="F294" s="70"/>
    </row>
    <row r="295" spans="1:6" s="57" customFormat="1" ht="12.75">
      <c r="A295" s="68"/>
      <c r="F295" s="70"/>
    </row>
    <row r="296" spans="1:6" s="57" customFormat="1" ht="12.75">
      <c r="A296" s="68"/>
      <c r="F296" s="70"/>
    </row>
    <row r="297" spans="1:6" s="57" customFormat="1" ht="12.75">
      <c r="A297" s="68"/>
      <c r="F297" s="70"/>
    </row>
    <row r="298" spans="1:6" s="57" customFormat="1" ht="12.75">
      <c r="A298" s="68"/>
      <c r="F298" s="70"/>
    </row>
    <row r="299" spans="1:6" s="57" customFormat="1" ht="12.75">
      <c r="A299" s="68"/>
      <c r="F299" s="70"/>
    </row>
    <row r="300" spans="1:6" s="57" customFormat="1" ht="12.75">
      <c r="A300" s="68"/>
      <c r="F300" s="70"/>
    </row>
    <row r="301" spans="1:6" s="57" customFormat="1" ht="12.75">
      <c r="A301" s="68"/>
      <c r="F301" s="70"/>
    </row>
    <row r="302" spans="1:6" s="57" customFormat="1" ht="12.75">
      <c r="A302" s="68"/>
      <c r="F302" s="70"/>
    </row>
    <row r="303" spans="1:6" s="57" customFormat="1" ht="12.75">
      <c r="A303" s="68"/>
      <c r="F303" s="70"/>
    </row>
    <row r="304" spans="1:6" s="57" customFormat="1" ht="12.75">
      <c r="A304" s="68"/>
      <c r="F304" s="70"/>
    </row>
    <row r="305" spans="1:6" s="57" customFormat="1" ht="12.75">
      <c r="A305" s="68"/>
      <c r="F305" s="70"/>
    </row>
    <row r="306" spans="1:6" s="57" customFormat="1" ht="12.75">
      <c r="A306" s="68"/>
      <c r="F306" s="70"/>
    </row>
    <row r="307" spans="1:6" s="57" customFormat="1" ht="12.75">
      <c r="A307" s="68"/>
      <c r="F307" s="70"/>
    </row>
    <row r="308" spans="1:6" s="57" customFormat="1" ht="12.75">
      <c r="A308" s="68"/>
      <c r="F308" s="70"/>
    </row>
    <row r="309" spans="1:6" s="57" customFormat="1" ht="12.75">
      <c r="A309" s="68"/>
      <c r="F309" s="70"/>
    </row>
    <row r="310" spans="1:6" s="57" customFormat="1" ht="12.75">
      <c r="A310" s="68"/>
      <c r="F310" s="70"/>
    </row>
    <row r="311" spans="1:6" s="57" customFormat="1" ht="12.75">
      <c r="A311" s="68"/>
      <c r="F311" s="70"/>
    </row>
    <row r="312" spans="1:6" s="57" customFormat="1" ht="12.75">
      <c r="A312" s="68"/>
      <c r="F312" s="70"/>
    </row>
    <row r="313" spans="1:6" s="57" customFormat="1" ht="12.75">
      <c r="A313" s="68"/>
      <c r="F313" s="70"/>
    </row>
    <row r="314" spans="1:6" s="57" customFormat="1" ht="12.75">
      <c r="A314" s="68"/>
      <c r="F314" s="70"/>
    </row>
    <row r="315" spans="1:6" s="57" customFormat="1" ht="12.75">
      <c r="A315" s="68"/>
      <c r="F315" s="70"/>
    </row>
    <row r="316" spans="1:6" s="57" customFormat="1" ht="12.75">
      <c r="A316" s="68"/>
      <c r="F316" s="70"/>
    </row>
    <row r="317" spans="1:6" s="57" customFormat="1" ht="12.75">
      <c r="A317" s="68"/>
      <c r="F317" s="70"/>
    </row>
    <row r="318" spans="1:6" s="57" customFormat="1" ht="12.75">
      <c r="A318" s="68"/>
      <c r="F318" s="70"/>
    </row>
    <row r="319" spans="1:6" s="57" customFormat="1" ht="12.75">
      <c r="A319" s="68"/>
      <c r="F319" s="70"/>
    </row>
    <row r="320" spans="1:6" s="57" customFormat="1" ht="12.75">
      <c r="A320" s="68"/>
      <c r="F320" s="70"/>
    </row>
    <row r="321" spans="1:6" s="57" customFormat="1" ht="12.75">
      <c r="A321" s="68"/>
      <c r="F321" s="70"/>
    </row>
    <row r="322" spans="1:6" s="57" customFormat="1" ht="12.75">
      <c r="A322" s="68"/>
      <c r="F322" s="70"/>
    </row>
    <row r="323" spans="1:6" s="57" customFormat="1" ht="12.75">
      <c r="A323" s="68"/>
      <c r="F323" s="70"/>
    </row>
    <row r="324" spans="1:6" s="57" customFormat="1" ht="12.75">
      <c r="A324" s="68"/>
      <c r="F324" s="70"/>
    </row>
    <row r="325" spans="1:6" s="57" customFormat="1" ht="12.75">
      <c r="A325" s="68"/>
      <c r="F325" s="70"/>
    </row>
    <row r="326" spans="1:6" s="57" customFormat="1" ht="12.75">
      <c r="A326" s="68"/>
      <c r="F326" s="70"/>
    </row>
    <row r="327" spans="1:6" s="57" customFormat="1" ht="12.75">
      <c r="A327" s="68"/>
      <c r="F327" s="70"/>
    </row>
    <row r="328" spans="1:6" s="57" customFormat="1" ht="12.75">
      <c r="A328" s="68"/>
      <c r="F328" s="70"/>
    </row>
    <row r="329" spans="1:6" s="57" customFormat="1" ht="12.75">
      <c r="A329" s="68"/>
      <c r="F329" s="70"/>
    </row>
    <row r="330" spans="1:6" s="57" customFormat="1" ht="12.75">
      <c r="A330" s="68"/>
      <c r="F330" s="70"/>
    </row>
    <row r="331" spans="1:6" s="57" customFormat="1" ht="12.75">
      <c r="A331" s="68"/>
      <c r="F331" s="70"/>
    </row>
    <row r="332" spans="1:6" s="57" customFormat="1" ht="12.75">
      <c r="A332" s="68"/>
      <c r="F332" s="70"/>
    </row>
    <row r="333" spans="1:6" s="57" customFormat="1" ht="12.75">
      <c r="A333" s="68"/>
      <c r="F333" s="70"/>
    </row>
    <row r="334" spans="1:6" s="57" customFormat="1" ht="12.75">
      <c r="A334" s="68"/>
      <c r="F334" s="70"/>
    </row>
    <row r="335" spans="1:6" s="57" customFormat="1" ht="12.75">
      <c r="A335" s="68"/>
      <c r="F335" s="70"/>
    </row>
    <row r="336" spans="1:6" s="57" customFormat="1" ht="12.75">
      <c r="A336" s="68"/>
      <c r="F336" s="70"/>
    </row>
    <row r="337" spans="1:6" s="57" customFormat="1" ht="12.75">
      <c r="A337" s="68"/>
      <c r="F337" s="70"/>
    </row>
    <row r="338" spans="1:6" s="57" customFormat="1" ht="12.75">
      <c r="A338" s="68"/>
      <c r="F338" s="70"/>
    </row>
    <row r="339" spans="1:6" s="57" customFormat="1" ht="12.75">
      <c r="A339" s="68"/>
      <c r="F339" s="70"/>
    </row>
    <row r="340" spans="1:6" s="57" customFormat="1" ht="12.75">
      <c r="A340" s="68"/>
      <c r="F340" s="70"/>
    </row>
    <row r="341" spans="1:6" s="57" customFormat="1" ht="12.75">
      <c r="A341" s="68"/>
      <c r="F341" s="70"/>
    </row>
    <row r="342" spans="1:6" s="57" customFormat="1" ht="12.75">
      <c r="A342" s="68"/>
      <c r="F342" s="70"/>
    </row>
    <row r="343" spans="1:6" s="57" customFormat="1" ht="12.75">
      <c r="A343" s="68"/>
      <c r="F343" s="70"/>
    </row>
    <row r="344" spans="1:6" s="57" customFormat="1" ht="12.75">
      <c r="A344" s="68"/>
      <c r="F344" s="70"/>
    </row>
    <row r="345" spans="1:6" s="57" customFormat="1" ht="12.75">
      <c r="A345" s="68"/>
      <c r="F345" s="70"/>
    </row>
    <row r="346" spans="1:6" s="57" customFormat="1" ht="12.75">
      <c r="A346" s="68"/>
      <c r="F346" s="70"/>
    </row>
    <row r="347" spans="1:6" s="57" customFormat="1" ht="12.75">
      <c r="A347" s="68"/>
      <c r="F347" s="70"/>
    </row>
    <row r="348" spans="1:6" s="57" customFormat="1" ht="12.75">
      <c r="A348" s="68"/>
      <c r="F348" s="70"/>
    </row>
    <row r="349" spans="1:6" s="57" customFormat="1" ht="12.75">
      <c r="A349" s="68"/>
      <c r="F349" s="70"/>
    </row>
    <row r="350" spans="1:6" s="57" customFormat="1" ht="12.75">
      <c r="A350" s="68"/>
      <c r="F350" s="70"/>
    </row>
    <row r="351" spans="1:6" s="57" customFormat="1" ht="12.75">
      <c r="A351" s="68"/>
      <c r="F351" s="70"/>
    </row>
    <row r="352" spans="1:6" s="57" customFormat="1" ht="12.75">
      <c r="A352" s="68"/>
      <c r="F352" s="70"/>
    </row>
    <row r="353" spans="1:6" s="57" customFormat="1" ht="12.75">
      <c r="A353" s="68"/>
      <c r="F353" s="70"/>
    </row>
    <row r="354" spans="1:6" s="57" customFormat="1" ht="12.75">
      <c r="A354" s="68"/>
      <c r="F354" s="70"/>
    </row>
    <row r="355" spans="1:6" s="57" customFormat="1" ht="12.75">
      <c r="A355" s="68"/>
      <c r="F355" s="70"/>
    </row>
    <row r="356" spans="1:6" s="57" customFormat="1" ht="12.75">
      <c r="A356" s="68"/>
      <c r="F356" s="70"/>
    </row>
    <row r="357" spans="1:6" s="57" customFormat="1" ht="12.75">
      <c r="A357" s="68"/>
      <c r="F357" s="70"/>
    </row>
    <row r="358" spans="1:6" s="57" customFormat="1" ht="12.75">
      <c r="A358" s="68"/>
      <c r="F358" s="70"/>
    </row>
    <row r="359" spans="1:6" s="57" customFormat="1" ht="12.75">
      <c r="A359" s="68"/>
      <c r="F359" s="70"/>
    </row>
    <row r="360" spans="1:6" s="57" customFormat="1" ht="12.75">
      <c r="A360" s="68"/>
      <c r="F360" s="70"/>
    </row>
    <row r="361" spans="1:6" s="57" customFormat="1" ht="12.75">
      <c r="A361" s="68"/>
      <c r="F361" s="70"/>
    </row>
    <row r="362" spans="1:6" s="57" customFormat="1" ht="12.75">
      <c r="A362" s="68"/>
      <c r="F362" s="70"/>
    </row>
    <row r="363" spans="1:6" s="57" customFormat="1" ht="12.75">
      <c r="A363" s="68"/>
      <c r="F363" s="70"/>
    </row>
    <row r="364" spans="1:6" s="57" customFormat="1" ht="12.75">
      <c r="A364" s="68"/>
      <c r="F364" s="70"/>
    </row>
    <row r="365" spans="1:6" s="57" customFormat="1" ht="12.75">
      <c r="A365" s="68"/>
      <c r="F365" s="70"/>
    </row>
    <row r="366" spans="1:6" s="57" customFormat="1" ht="12.75">
      <c r="A366" s="68"/>
      <c r="F366" s="70"/>
    </row>
    <row r="367" spans="1:6" s="57" customFormat="1" ht="12.75">
      <c r="A367" s="68"/>
      <c r="F367" s="70"/>
    </row>
    <row r="368" spans="1:6" s="57" customFormat="1" ht="12.75">
      <c r="A368" s="68"/>
      <c r="F368" s="70"/>
    </row>
    <row r="369" spans="1:6" s="57" customFormat="1" ht="12.75">
      <c r="A369" s="68"/>
      <c r="F369" s="70"/>
    </row>
    <row r="370" spans="1:6" s="57" customFormat="1" ht="12.75">
      <c r="A370" s="68"/>
      <c r="F370" s="70"/>
    </row>
    <row r="371" spans="1:6" s="57" customFormat="1" ht="12.75">
      <c r="A371" s="68"/>
      <c r="F371" s="70"/>
    </row>
    <row r="372" spans="1:6" s="57" customFormat="1" ht="12.75">
      <c r="A372" s="68"/>
      <c r="F372" s="70"/>
    </row>
    <row r="373" spans="1:6" s="57" customFormat="1" ht="12.75">
      <c r="A373" s="68"/>
      <c r="F373" s="70"/>
    </row>
    <row r="374" spans="1:6" s="57" customFormat="1" ht="12.75">
      <c r="A374" s="68"/>
      <c r="F374" s="70"/>
    </row>
    <row r="375" spans="1:6" s="57" customFormat="1" ht="12.75">
      <c r="A375" s="68"/>
      <c r="F375" s="70"/>
    </row>
    <row r="376" spans="1:6" s="57" customFormat="1" ht="12.75">
      <c r="A376" s="68"/>
      <c r="F376" s="70"/>
    </row>
    <row r="377" spans="1:6" s="57" customFormat="1" ht="12.75">
      <c r="A377" s="68"/>
      <c r="F377" s="70"/>
    </row>
    <row r="378" spans="1:6" s="57" customFormat="1" ht="12.75">
      <c r="A378" s="68"/>
      <c r="F378" s="70"/>
    </row>
    <row r="379" spans="1:6" s="57" customFormat="1" ht="12.75">
      <c r="A379" s="68"/>
      <c r="F379" s="70"/>
    </row>
    <row r="380" spans="1:6" s="57" customFormat="1" ht="12.75">
      <c r="A380" s="68"/>
      <c r="F380" s="70"/>
    </row>
    <row r="381" spans="1:6" s="57" customFormat="1" ht="12.75">
      <c r="A381" s="68"/>
      <c r="F381" s="70"/>
    </row>
    <row r="382" spans="1:6" s="57" customFormat="1" ht="12.75">
      <c r="A382" s="68"/>
      <c r="F382" s="70"/>
    </row>
    <row r="383" spans="1:6" s="57" customFormat="1" ht="12.75">
      <c r="A383" s="68"/>
      <c r="F383" s="70"/>
    </row>
    <row r="384" spans="1:6" s="57" customFormat="1" ht="12.75">
      <c r="A384" s="68"/>
      <c r="F384" s="70"/>
    </row>
    <row r="385" spans="1:6" s="57" customFormat="1" ht="12.75">
      <c r="A385" s="68"/>
      <c r="F385" s="70"/>
    </row>
    <row r="386" spans="1:6" s="57" customFormat="1" ht="12.75">
      <c r="A386" s="68"/>
      <c r="F386" s="70"/>
    </row>
    <row r="387" spans="1:6" s="57" customFormat="1" ht="12.75">
      <c r="A387" s="68"/>
      <c r="F387" s="70"/>
    </row>
    <row r="388" spans="1:6" s="57" customFormat="1" ht="12.75">
      <c r="A388" s="68"/>
      <c r="F388" s="70"/>
    </row>
    <row r="389" spans="1:6" s="57" customFormat="1" ht="12.75">
      <c r="A389" s="68"/>
      <c r="F389" s="70"/>
    </row>
    <row r="390" spans="1:6" s="57" customFormat="1" ht="12.75">
      <c r="A390" s="68"/>
      <c r="F390" s="70"/>
    </row>
    <row r="391" spans="1:6" s="57" customFormat="1" ht="12.75">
      <c r="A391" s="68"/>
      <c r="F391" s="70"/>
    </row>
    <row r="392" spans="1:6" s="57" customFormat="1" ht="12.75">
      <c r="A392" s="68"/>
      <c r="F392" s="70"/>
    </row>
    <row r="393" spans="1:6" s="57" customFormat="1" ht="12.75">
      <c r="A393" s="68"/>
      <c r="F393" s="70"/>
    </row>
    <row r="394" spans="1:6" s="57" customFormat="1" ht="12.75">
      <c r="A394" s="68"/>
      <c r="F394" s="70"/>
    </row>
    <row r="395" spans="1:6" s="57" customFormat="1" ht="12.75">
      <c r="A395" s="68"/>
      <c r="F395" s="70"/>
    </row>
    <row r="396" spans="1:6" s="57" customFormat="1" ht="12.75">
      <c r="A396" s="68"/>
      <c r="F396" s="70"/>
    </row>
    <row r="397" spans="1:6" s="57" customFormat="1" ht="12.75">
      <c r="A397" s="68"/>
      <c r="F397" s="70"/>
    </row>
    <row r="398" spans="1:6" s="57" customFormat="1" ht="12.75">
      <c r="A398" s="68"/>
      <c r="F398" s="70"/>
    </row>
    <row r="399" spans="1:6" s="57" customFormat="1" ht="12.75">
      <c r="A399" s="68"/>
      <c r="F399" s="70"/>
    </row>
    <row r="400" spans="1:6" s="57" customFormat="1" ht="12.75">
      <c r="A400" s="68"/>
      <c r="F400" s="70"/>
    </row>
    <row r="401" spans="1:6" s="57" customFormat="1" ht="12.75">
      <c r="A401" s="68"/>
      <c r="F401" s="70"/>
    </row>
    <row r="402" spans="1:6" s="57" customFormat="1" ht="12.75">
      <c r="A402" s="68"/>
      <c r="F402" s="70"/>
    </row>
    <row r="403" spans="1:6" s="57" customFormat="1" ht="12.75">
      <c r="A403" s="68"/>
      <c r="F403" s="70"/>
    </row>
    <row r="404" spans="1:6" s="57" customFormat="1" ht="12.75">
      <c r="A404" s="68"/>
      <c r="F404" s="70"/>
    </row>
    <row r="405" spans="1:6" s="57" customFormat="1" ht="12.75">
      <c r="A405" s="68"/>
      <c r="F405" s="70"/>
    </row>
    <row r="406" spans="1:6" s="57" customFormat="1" ht="12.75">
      <c r="A406" s="68"/>
      <c r="F406" s="70"/>
    </row>
    <row r="407" spans="1:6" s="57" customFormat="1" ht="12.75">
      <c r="A407" s="68"/>
      <c r="F407" s="70"/>
    </row>
    <row r="408" spans="1:6" s="57" customFormat="1" ht="12.75">
      <c r="A408" s="68"/>
      <c r="F408" s="70"/>
    </row>
    <row r="409" spans="1:6" s="57" customFormat="1" ht="12.75">
      <c r="A409" s="68"/>
      <c r="F409" s="70"/>
    </row>
    <row r="410" spans="1:6" s="57" customFormat="1" ht="12.75">
      <c r="A410" s="68"/>
      <c r="F410" s="70"/>
    </row>
    <row r="411" spans="1:6" s="57" customFormat="1" ht="12.75">
      <c r="A411" s="68"/>
      <c r="F411" s="70"/>
    </row>
    <row r="412" spans="1:6" s="57" customFormat="1" ht="12.75">
      <c r="A412" s="68"/>
      <c r="F412" s="70"/>
    </row>
    <row r="413" spans="1:6" s="57" customFormat="1" ht="12.75">
      <c r="A413" s="68"/>
      <c r="F413" s="70"/>
    </row>
    <row r="414" spans="1:6" s="57" customFormat="1" ht="12.75">
      <c r="A414" s="68"/>
      <c r="F414" s="70"/>
    </row>
    <row r="415" spans="1:6" s="57" customFormat="1" ht="12.75">
      <c r="A415" s="68"/>
      <c r="F415" s="70"/>
    </row>
    <row r="416" spans="1:6" s="57" customFormat="1" ht="12.75">
      <c r="A416" s="68"/>
      <c r="F416" s="70"/>
    </row>
    <row r="417" spans="1:6" s="57" customFormat="1" ht="12.75">
      <c r="A417" s="68"/>
      <c r="F417" s="70"/>
    </row>
    <row r="418" spans="1:6" s="57" customFormat="1" ht="12.75">
      <c r="A418" s="68"/>
      <c r="F418" s="70"/>
    </row>
    <row r="419" spans="1:6" s="57" customFormat="1" ht="12.75">
      <c r="A419" s="68"/>
      <c r="F419" s="70"/>
    </row>
    <row r="420" spans="1:6" s="57" customFormat="1" ht="12.75">
      <c r="A420" s="68"/>
      <c r="F420" s="70"/>
    </row>
    <row r="421" spans="1:6" s="57" customFormat="1" ht="12.75">
      <c r="A421" s="68"/>
      <c r="F421" s="70"/>
    </row>
    <row r="422" spans="1:6" s="57" customFormat="1" ht="12.75">
      <c r="A422" s="68"/>
      <c r="F422" s="70"/>
    </row>
    <row r="423" spans="1:6" s="57" customFormat="1" ht="12.75">
      <c r="A423" s="68"/>
      <c r="F423" s="70"/>
    </row>
    <row r="424" spans="1:6" s="57" customFormat="1" ht="12.75">
      <c r="A424" s="68"/>
      <c r="F424" s="70"/>
    </row>
    <row r="425" spans="1:6" s="57" customFormat="1" ht="12.75">
      <c r="A425" s="68"/>
      <c r="F425" s="70"/>
    </row>
    <row r="426" spans="1:6" s="57" customFormat="1" ht="12.75">
      <c r="A426" s="68"/>
      <c r="F426" s="70"/>
    </row>
    <row r="427" spans="1:6" s="57" customFormat="1" ht="12.75">
      <c r="A427" s="68"/>
      <c r="F427" s="70"/>
    </row>
    <row r="428" spans="1:6" s="57" customFormat="1" ht="12.75">
      <c r="A428" s="68"/>
      <c r="F428" s="70"/>
    </row>
    <row r="429" spans="1:6" s="57" customFormat="1" ht="12.75">
      <c r="A429" s="68"/>
      <c r="F429" s="70"/>
    </row>
    <row r="430" spans="1:6" s="57" customFormat="1" ht="12.75">
      <c r="A430" s="68"/>
      <c r="F430" s="70"/>
    </row>
    <row r="431" spans="1:6" s="57" customFormat="1" ht="12.75">
      <c r="A431" s="68"/>
      <c r="F431" s="70"/>
    </row>
    <row r="432" spans="1:6" s="57" customFormat="1" ht="12.75">
      <c r="A432" s="68"/>
      <c r="F432" s="70"/>
    </row>
    <row r="433" spans="1:6" s="57" customFormat="1" ht="12.75">
      <c r="A433" s="68"/>
      <c r="F433" s="70"/>
    </row>
    <row r="434" spans="1:6" s="57" customFormat="1" ht="12.75">
      <c r="A434" s="68"/>
      <c r="F434" s="70"/>
    </row>
    <row r="435" spans="1:6" s="57" customFormat="1" ht="12.75">
      <c r="A435" s="68"/>
      <c r="F435" s="70"/>
    </row>
    <row r="436" spans="1:6" s="57" customFormat="1" ht="12.75">
      <c r="A436" s="68"/>
      <c r="F436" s="70"/>
    </row>
    <row r="437" spans="1:6" s="57" customFormat="1" ht="12.75">
      <c r="A437" s="68"/>
      <c r="F437" s="70"/>
    </row>
    <row r="438" spans="1:6" s="57" customFormat="1" ht="12.75">
      <c r="A438" s="68"/>
      <c r="F438" s="70"/>
    </row>
    <row r="439" spans="1:6" s="57" customFormat="1" ht="12.75">
      <c r="A439" s="68"/>
      <c r="F439" s="70"/>
    </row>
    <row r="440" spans="1:6" s="57" customFormat="1" ht="12.75">
      <c r="A440" s="68"/>
      <c r="F440" s="70"/>
    </row>
    <row r="441" spans="1:6" s="57" customFormat="1" ht="12.75">
      <c r="A441" s="68"/>
      <c r="F441" s="70"/>
    </row>
    <row r="442" spans="1:6" s="57" customFormat="1" ht="12.75">
      <c r="A442" s="68"/>
      <c r="F442" s="70"/>
    </row>
    <row r="443" spans="1:6" s="57" customFormat="1" ht="12.75">
      <c r="A443" s="68"/>
      <c r="F443" s="70"/>
    </row>
    <row r="444" spans="1:6" s="57" customFormat="1" ht="12.75">
      <c r="A444" s="68"/>
      <c r="F444" s="70"/>
    </row>
    <row r="445" spans="1:6" s="57" customFormat="1" ht="12.75">
      <c r="A445" s="68"/>
      <c r="F445" s="70"/>
    </row>
    <row r="446" spans="1:6" s="57" customFormat="1" ht="12.75">
      <c r="A446" s="68"/>
      <c r="F446" s="70"/>
    </row>
    <row r="447" spans="1:6" s="57" customFormat="1" ht="12.75">
      <c r="A447" s="68"/>
      <c r="F447" s="70"/>
    </row>
    <row r="448" spans="1:6" s="57" customFormat="1" ht="12.75">
      <c r="A448" s="68"/>
      <c r="F448" s="70"/>
    </row>
    <row r="449" spans="1:6" s="57" customFormat="1" ht="12.75">
      <c r="A449" s="68"/>
      <c r="F449" s="70"/>
    </row>
    <row r="450" spans="1:6" s="57" customFormat="1" ht="12.75">
      <c r="A450" s="68"/>
      <c r="F450" s="70"/>
    </row>
    <row r="451" spans="1:6" s="57" customFormat="1" ht="12.75">
      <c r="A451" s="68"/>
      <c r="F451" s="70"/>
    </row>
    <row r="452" spans="1:6" s="57" customFormat="1" ht="12.75">
      <c r="A452" s="68"/>
      <c r="F452" s="70"/>
    </row>
    <row r="453" spans="1:6" s="57" customFormat="1" ht="12.75">
      <c r="A453" s="68"/>
      <c r="F453" s="70"/>
    </row>
    <row r="454" spans="1:6" s="57" customFormat="1" ht="12.75">
      <c r="A454" s="68"/>
      <c r="F454" s="70"/>
    </row>
    <row r="455" spans="1:6" s="57" customFormat="1" ht="12.75">
      <c r="A455" s="68"/>
      <c r="F455" s="70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</sheetData>
  <sheetProtection/>
  <mergeCells count="12">
    <mergeCell ref="J53:K53"/>
    <mergeCell ref="J5:J6"/>
    <mergeCell ref="K5:K6"/>
    <mergeCell ref="L5:L6"/>
    <mergeCell ref="A3:L3"/>
    <mergeCell ref="A4:L4"/>
    <mergeCell ref="A5:A6"/>
    <mergeCell ref="B5:B6"/>
    <mergeCell ref="C5:E5"/>
    <mergeCell ref="F5:F6"/>
    <mergeCell ref="G5:H5"/>
    <mergeCell ref="I5:I6"/>
  </mergeCells>
  <printOptions/>
  <pageMargins left="0.1968503937007874" right="0.1968503937007874" top="0.35433070866141736" bottom="0.1968503937007874" header="0.31496062992125984" footer="0.31496062992125984"/>
  <pageSetup horizontalDpi="600" verticalDpi="600" orientation="landscape" paperSize="8" scale="7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X655"/>
  <sheetViews>
    <sheetView view="pageBreakPreview" zoomScale="75" zoomScaleNormal="75" zoomScaleSheetLayoutView="75" zoomScalePageLayoutView="0" workbookViewId="0" topLeftCell="B1">
      <pane xSplit="1" ySplit="6" topLeftCell="E16" activePane="bottomRight" state="frozen"/>
      <selection pane="topLeft" activeCell="B1" sqref="B1"/>
      <selection pane="topRight" activeCell="C1" sqref="C1"/>
      <selection pane="bottomLeft" activeCell="B7" sqref="B7"/>
      <selection pane="bottomRight" activeCell="H22" sqref="H22"/>
    </sheetView>
  </sheetViews>
  <sheetFormatPr defaultColWidth="9.140625" defaultRowHeight="12.75"/>
  <cols>
    <col min="1" max="1" width="6.28125" style="1" customWidth="1"/>
    <col min="2" max="2" width="100.00390625" style="1" customWidth="1"/>
    <col min="3" max="3" width="16.8515625" style="1" customWidth="1"/>
    <col min="4" max="4" width="16.00390625" style="1" customWidth="1"/>
    <col min="5" max="5" width="15.57421875" style="1" customWidth="1"/>
    <col min="6" max="6" width="17.7109375" style="2" customWidth="1"/>
    <col min="7" max="7" width="18.28125" style="1" customWidth="1"/>
    <col min="8" max="9" width="16.140625" style="1" customWidth="1"/>
    <col min="10" max="10" width="17.8515625" style="1" customWidth="1"/>
    <col min="11" max="11" width="19.28125" style="1" customWidth="1"/>
    <col min="12" max="12" width="23.8515625" style="1" customWidth="1"/>
    <col min="13" max="16384" width="9.140625" style="1" customWidth="1"/>
  </cols>
  <sheetData>
    <row r="2" ht="12.75">
      <c r="G2" s="4"/>
    </row>
    <row r="3" spans="1:12" ht="20.25">
      <c r="A3" s="315" t="s">
        <v>104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ht="62.25" customHeight="1" thickBot="1">
      <c r="A4" s="316" t="s">
        <v>156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8" customFormat="1" ht="33.75" customHeight="1" thickBot="1">
      <c r="A5" s="324" t="s">
        <v>16</v>
      </c>
      <c r="B5" s="326"/>
      <c r="C5" s="326" t="s">
        <v>149</v>
      </c>
      <c r="D5" s="326"/>
      <c r="E5" s="326"/>
      <c r="F5" s="327" t="s">
        <v>141</v>
      </c>
      <c r="G5" s="328" t="s">
        <v>15</v>
      </c>
      <c r="H5" s="328"/>
      <c r="I5" s="329" t="s">
        <v>103</v>
      </c>
      <c r="J5" s="330" t="s">
        <v>92</v>
      </c>
      <c r="K5" s="331" t="s">
        <v>153</v>
      </c>
      <c r="L5" s="331" t="s">
        <v>94</v>
      </c>
    </row>
    <row r="6" spans="1:12" s="8" customFormat="1" ht="49.5" customHeight="1" thickBot="1">
      <c r="A6" s="325"/>
      <c r="B6" s="326"/>
      <c r="C6" s="189" t="s">
        <v>150</v>
      </c>
      <c r="D6" s="189" t="s">
        <v>152</v>
      </c>
      <c r="E6" s="189" t="s">
        <v>151</v>
      </c>
      <c r="F6" s="327"/>
      <c r="G6" s="173" t="s">
        <v>139</v>
      </c>
      <c r="H6" s="173" t="s">
        <v>140</v>
      </c>
      <c r="I6" s="329"/>
      <c r="J6" s="330"/>
      <c r="K6" s="331"/>
      <c r="L6" s="331"/>
    </row>
    <row r="7" spans="1:12" s="8" customFormat="1" ht="18" customHeight="1">
      <c r="A7" s="20">
        <v>1</v>
      </c>
      <c r="B7" s="182">
        <v>2</v>
      </c>
      <c r="C7" s="205"/>
      <c r="D7" s="19"/>
      <c r="E7" s="19"/>
      <c r="F7" s="186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</row>
    <row r="8" spans="1:12" s="8" customFormat="1" ht="18" customHeight="1">
      <c r="A8" s="19"/>
      <c r="B8" s="183"/>
      <c r="C8" s="205"/>
      <c r="D8" s="19"/>
      <c r="E8" s="19"/>
      <c r="F8" s="186"/>
      <c r="G8" s="19"/>
      <c r="H8" s="19"/>
      <c r="I8" s="42"/>
      <c r="J8" s="42"/>
      <c r="K8" s="42"/>
      <c r="L8" s="42"/>
    </row>
    <row r="9" spans="1:12" s="8" customFormat="1" ht="18" customHeight="1">
      <c r="A9" s="19"/>
      <c r="B9" s="184" t="s">
        <v>80</v>
      </c>
      <c r="C9" s="206"/>
      <c r="D9" s="191"/>
      <c r="E9" s="191"/>
      <c r="F9" s="187">
        <v>46.481273707865164</v>
      </c>
      <c r="G9" s="19"/>
      <c r="H9" s="19"/>
      <c r="I9" s="212">
        <v>3.217</v>
      </c>
      <c r="J9" s="42"/>
      <c r="K9" s="42"/>
      <c r="L9" s="42"/>
    </row>
    <row r="10" spans="1:12" s="8" customFormat="1" ht="18" customHeight="1">
      <c r="A10" s="19"/>
      <c r="B10" s="184" t="s">
        <v>81</v>
      </c>
      <c r="C10" s="207"/>
      <c r="D10" s="114"/>
      <c r="E10" s="179"/>
      <c r="F10" s="187">
        <v>3138675.99026966</v>
      </c>
      <c r="G10" s="19"/>
      <c r="H10" s="19"/>
      <c r="I10" s="167">
        <v>1873331.2405</v>
      </c>
      <c r="J10" s="42"/>
      <c r="K10" s="42"/>
      <c r="L10" s="42"/>
    </row>
    <row r="11" spans="1:12" s="8" customFormat="1" ht="18" customHeight="1">
      <c r="A11" s="19"/>
      <c r="B11" s="184" t="s">
        <v>82</v>
      </c>
      <c r="C11" s="207"/>
      <c r="D11" s="114"/>
      <c r="E11" s="180"/>
      <c r="F11" s="188">
        <v>4353105</v>
      </c>
      <c r="G11" s="117">
        <v>4353105</v>
      </c>
      <c r="H11" s="113">
        <v>10.24</v>
      </c>
      <c r="I11" s="167"/>
      <c r="J11" s="42"/>
      <c r="K11" s="42"/>
      <c r="L11" s="42"/>
    </row>
    <row r="12" spans="1:12" s="8" customFormat="1" ht="18" customHeight="1">
      <c r="A12" s="19"/>
      <c r="B12" s="184" t="s">
        <v>83</v>
      </c>
      <c r="C12" s="207"/>
      <c r="D12" s="180">
        <v>38732.484</v>
      </c>
      <c r="E12" s="181"/>
      <c r="F12" s="188">
        <f>F11*F9/1000</f>
        <v>202337.86498407638</v>
      </c>
      <c r="G12" s="19"/>
      <c r="H12" s="19"/>
      <c r="I12" s="167">
        <v>53213.591</v>
      </c>
      <c r="J12" s="42"/>
      <c r="K12" s="42"/>
      <c r="L12" s="42"/>
    </row>
    <row r="13" spans="1:12" s="8" customFormat="1" ht="18" customHeight="1">
      <c r="A13" s="19"/>
      <c r="B13" s="184" t="s">
        <v>84</v>
      </c>
      <c r="C13" s="207"/>
      <c r="D13" s="180"/>
      <c r="E13" s="181"/>
      <c r="F13" s="188">
        <f>F10*H11/1000</f>
        <v>32140.04214036132</v>
      </c>
      <c r="G13" s="19"/>
      <c r="H13" s="19"/>
      <c r="I13" s="167">
        <f>I10*H11/1000</f>
        <v>19182.91190272</v>
      </c>
      <c r="J13" s="42"/>
      <c r="K13" s="42"/>
      <c r="L13" s="42"/>
    </row>
    <row r="14" spans="1:12" s="8" customFormat="1" ht="18" customHeight="1">
      <c r="A14" s="19"/>
      <c r="B14" s="184" t="s">
        <v>85</v>
      </c>
      <c r="C14" s="207"/>
      <c r="D14" s="180">
        <v>69254.64</v>
      </c>
      <c r="E14" s="181"/>
      <c r="F14" s="186"/>
      <c r="G14" s="19"/>
      <c r="H14" s="19"/>
      <c r="I14" s="167">
        <f>I18-I12-I13</f>
        <v>294831.27813728</v>
      </c>
      <c r="J14" s="42"/>
      <c r="K14" s="42"/>
      <c r="L14" s="42"/>
    </row>
    <row r="15" spans="1:12" s="8" customFormat="1" ht="18" customHeight="1">
      <c r="A15" s="19"/>
      <c r="B15" s="184" t="s">
        <v>86</v>
      </c>
      <c r="C15" s="207"/>
      <c r="D15" s="180">
        <v>300000</v>
      </c>
      <c r="E15" s="181"/>
      <c r="F15" s="186"/>
      <c r="G15" s="19"/>
      <c r="H15" s="19"/>
      <c r="I15" s="167">
        <v>0</v>
      </c>
      <c r="J15" s="42"/>
      <c r="K15" s="42"/>
      <c r="L15" s="42"/>
    </row>
    <row r="16" spans="1:11" s="8" customFormat="1" ht="18" customHeight="1">
      <c r="A16" s="19"/>
      <c r="B16" s="185" t="s">
        <v>57</v>
      </c>
      <c r="C16" s="208"/>
      <c r="D16" s="190">
        <f>D12+D14+D15+D13</f>
        <v>407987.124</v>
      </c>
      <c r="E16" s="181"/>
      <c r="F16" s="186"/>
      <c r="G16" s="19"/>
      <c r="H16" s="19"/>
      <c r="I16" s="167">
        <f>I12+I13+I14</f>
        <v>367227.78104000003</v>
      </c>
      <c r="J16" s="42"/>
      <c r="K16" s="42"/>
    </row>
    <row r="17" spans="1:12" s="32" customFormat="1" ht="21.75" customHeight="1">
      <c r="A17" s="27"/>
      <c r="B17" s="28"/>
      <c r="C17" s="209"/>
      <c r="D17" s="28"/>
      <c r="E17" s="195"/>
      <c r="F17" s="29"/>
      <c r="G17" s="29"/>
      <c r="H17" s="31"/>
      <c r="I17" s="42"/>
      <c r="J17" s="42"/>
      <c r="K17" s="42"/>
      <c r="L17" s="196"/>
    </row>
    <row r="18" spans="1:12" s="34" customFormat="1" ht="23.25">
      <c r="A18" s="33">
        <v>2</v>
      </c>
      <c r="B18" s="48" t="s">
        <v>24</v>
      </c>
      <c r="C18" s="36">
        <f>C19+C29+C38+C39</f>
        <v>556150</v>
      </c>
      <c r="D18" s="36">
        <f>D19+D29+D38+D39</f>
        <v>407953.25</v>
      </c>
      <c r="E18" s="36">
        <f>E19+E29+E38+E39</f>
        <v>360987.21</v>
      </c>
      <c r="F18" s="36">
        <f>F19+F29+F38</f>
        <v>244556</v>
      </c>
      <c r="G18" s="36">
        <f>G19+G29+G38</f>
        <v>226594</v>
      </c>
      <c r="H18" s="36">
        <f>H19+H29+H38</f>
        <v>17962</v>
      </c>
      <c r="I18" s="36">
        <f>J18</f>
        <v>367227.78104000003</v>
      </c>
      <c r="J18" s="36">
        <f>J19+J29+J38+J39</f>
        <v>367227.78104000003</v>
      </c>
      <c r="K18" s="36">
        <f>J18/I18*100</f>
        <v>100</v>
      </c>
      <c r="L18" s="42"/>
    </row>
    <row r="19" spans="1:12" ht="18">
      <c r="A19" s="166" t="s">
        <v>25</v>
      </c>
      <c r="B19" s="38" t="s">
        <v>26</v>
      </c>
      <c r="C19" s="35">
        <f aca="true" t="shared" si="0" ref="C19:H19">SUM(C20:C27)</f>
        <v>273127</v>
      </c>
      <c r="D19" s="35">
        <f t="shared" si="0"/>
        <v>211683.36</v>
      </c>
      <c r="E19" s="35">
        <f t="shared" si="0"/>
        <v>211721.24</v>
      </c>
      <c r="F19" s="35">
        <f>SUM(F20:F27)</f>
        <v>140233</v>
      </c>
      <c r="G19" s="35">
        <f t="shared" si="0"/>
        <v>122271</v>
      </c>
      <c r="H19" s="35">
        <f t="shared" si="0"/>
        <v>17962</v>
      </c>
      <c r="I19" s="35">
        <f>J19</f>
        <v>131837.62278</v>
      </c>
      <c r="J19" s="35">
        <f>SUM(J20:J27)</f>
        <v>131837.62278</v>
      </c>
      <c r="K19" s="168">
        <f>J19/I19*100</f>
        <v>100</v>
      </c>
      <c r="L19" s="35"/>
    </row>
    <row r="20" spans="1:12" ht="32.25" customHeight="1">
      <c r="A20" s="44" t="s">
        <v>27</v>
      </c>
      <c r="B20" s="45" t="s">
        <v>28</v>
      </c>
      <c r="C20" s="210">
        <v>100203</v>
      </c>
      <c r="D20" s="175">
        <v>120667.76</v>
      </c>
      <c r="E20" s="175">
        <v>120709.08</v>
      </c>
      <c r="F20" s="167">
        <f aca="true" t="shared" si="1" ref="F20:F27">G20+H20</f>
        <v>0</v>
      </c>
      <c r="G20" s="42">
        <v>0</v>
      </c>
      <c r="H20" s="42">
        <v>0</v>
      </c>
      <c r="I20" s="42">
        <v>0</v>
      </c>
      <c r="J20" s="42">
        <v>0</v>
      </c>
      <c r="K20" s="194"/>
      <c r="L20" s="42"/>
    </row>
    <row r="21" spans="1:12" ht="30">
      <c r="A21" s="44" t="s">
        <v>29</v>
      </c>
      <c r="B21" s="45" t="s">
        <v>30</v>
      </c>
      <c r="C21" s="211">
        <v>0</v>
      </c>
      <c r="D21" s="175">
        <v>47138.42</v>
      </c>
      <c r="E21" s="175">
        <v>47124.98</v>
      </c>
      <c r="F21" s="167">
        <f t="shared" si="1"/>
        <v>0</v>
      </c>
      <c r="G21" s="42">
        <v>0</v>
      </c>
      <c r="H21" s="42">
        <v>0</v>
      </c>
      <c r="I21" s="42">
        <v>0</v>
      </c>
      <c r="J21" s="42">
        <v>0</v>
      </c>
      <c r="K21" s="194"/>
      <c r="L21" s="42"/>
    </row>
    <row r="22" spans="1:12" ht="45">
      <c r="A22" s="44" t="s">
        <v>31</v>
      </c>
      <c r="B22" s="45" t="s">
        <v>32</v>
      </c>
      <c r="C22" s="210">
        <v>34776</v>
      </c>
      <c r="D22" s="175">
        <v>43877.18</v>
      </c>
      <c r="E22" s="175">
        <v>43887.18</v>
      </c>
      <c r="F22" s="167">
        <f t="shared" si="1"/>
        <v>0</v>
      </c>
      <c r="G22" s="42">
        <v>0</v>
      </c>
      <c r="H22" s="42">
        <v>0</v>
      </c>
      <c r="I22" s="42">
        <v>0</v>
      </c>
      <c r="J22" s="42">
        <v>0</v>
      </c>
      <c r="K22" s="194"/>
      <c r="L22" s="42"/>
    </row>
    <row r="23" spans="1:12" ht="30">
      <c r="A23" s="44" t="s">
        <v>33</v>
      </c>
      <c r="B23" s="45" t="s">
        <v>34</v>
      </c>
      <c r="C23" s="211">
        <v>0</v>
      </c>
      <c r="D23" s="175">
        <v>0</v>
      </c>
      <c r="E23" s="175">
        <v>0</v>
      </c>
      <c r="F23" s="167">
        <f t="shared" si="1"/>
        <v>17962</v>
      </c>
      <c r="G23" s="42">
        <v>0</v>
      </c>
      <c r="H23" s="42">
        <v>17962</v>
      </c>
      <c r="I23" s="42">
        <f>J23</f>
        <v>17563.58598</v>
      </c>
      <c r="J23" s="42">
        <f>6.58322+7.08+14310.22816+6.5254+122.12882+13.21246+2168.85652+832.00809+1.71572+95.24759</f>
        <v>17563.58598</v>
      </c>
      <c r="K23" s="194">
        <f>J23/I23*100</f>
        <v>100</v>
      </c>
      <c r="L23" s="42"/>
    </row>
    <row r="24" spans="1:12" ht="45" hidden="1">
      <c r="A24" s="44" t="s">
        <v>22</v>
      </c>
      <c r="B24" s="45" t="s">
        <v>23</v>
      </c>
      <c r="C24" s="211"/>
      <c r="D24" s="175"/>
      <c r="E24" s="175"/>
      <c r="F24" s="167">
        <f t="shared" si="1"/>
        <v>0</v>
      </c>
      <c r="G24" s="42">
        <v>0</v>
      </c>
      <c r="H24" s="42">
        <v>0</v>
      </c>
      <c r="I24" s="42">
        <f>J24</f>
        <v>0</v>
      </c>
      <c r="J24" s="42"/>
      <c r="K24" s="194" t="e">
        <f>J24/I24*100</f>
        <v>#DIV/0!</v>
      </c>
      <c r="L24" s="42"/>
    </row>
    <row r="25" spans="1:12" ht="30">
      <c r="A25" s="50" t="s">
        <v>35</v>
      </c>
      <c r="B25" s="45" t="s">
        <v>36</v>
      </c>
      <c r="C25" s="210">
        <v>122271</v>
      </c>
      <c r="D25" s="175">
        <v>0</v>
      </c>
      <c r="E25" s="175">
        <v>0</v>
      </c>
      <c r="F25" s="167">
        <f t="shared" si="1"/>
        <v>122271</v>
      </c>
      <c r="G25" s="42">
        <v>122271</v>
      </c>
      <c r="H25" s="42">
        <v>0</v>
      </c>
      <c r="I25" s="42"/>
      <c r="J25" s="42">
        <f>397.10977+577.5699+72.62074+494.02824+865.85+18.8316+24.95582+236+14643.26546+22887.92782+236+51504.60814+17540.2693+4775.00001</f>
        <v>114274.0368</v>
      </c>
      <c r="K25" s="194" t="e">
        <f>J25/I25*100</f>
        <v>#DIV/0!</v>
      </c>
      <c r="L25" s="42"/>
    </row>
    <row r="26" spans="1:12" ht="18.75">
      <c r="A26" s="44" t="s">
        <v>37</v>
      </c>
      <c r="B26" s="45" t="s">
        <v>38</v>
      </c>
      <c r="C26" s="210">
        <v>15877</v>
      </c>
      <c r="D26" s="175">
        <v>0</v>
      </c>
      <c r="E26" s="175">
        <v>0</v>
      </c>
      <c r="F26" s="167">
        <f t="shared" si="1"/>
        <v>0</v>
      </c>
      <c r="G26" s="42">
        <v>0</v>
      </c>
      <c r="H26" s="42">
        <v>0</v>
      </c>
      <c r="I26" s="42">
        <v>0</v>
      </c>
      <c r="J26" s="42">
        <v>0</v>
      </c>
      <c r="K26" s="192"/>
      <c r="L26" s="42"/>
    </row>
    <row r="27" spans="1:24" ht="30">
      <c r="A27" s="44" t="s">
        <v>39</v>
      </c>
      <c r="B27" s="45" t="s">
        <v>40</v>
      </c>
      <c r="C27" s="211">
        <v>0</v>
      </c>
      <c r="D27" s="175">
        <v>0</v>
      </c>
      <c r="E27" s="175">
        <v>0</v>
      </c>
      <c r="F27" s="167">
        <f t="shared" si="1"/>
        <v>0</v>
      </c>
      <c r="G27" s="42">
        <v>0</v>
      </c>
      <c r="H27" s="42">
        <v>0</v>
      </c>
      <c r="I27" s="42">
        <v>0</v>
      </c>
      <c r="J27" s="42">
        <v>0</v>
      </c>
      <c r="K27" s="192"/>
      <c r="L27" s="42"/>
      <c r="M27" s="193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 ht="18.75">
      <c r="A28" s="21"/>
      <c r="B28" s="45"/>
      <c r="C28" s="211"/>
      <c r="D28" s="175"/>
      <c r="E28" s="175"/>
      <c r="F28" s="167"/>
      <c r="G28" s="35"/>
      <c r="H28" s="47"/>
      <c r="I28" s="42"/>
      <c r="J28" s="42"/>
      <c r="K28" s="192"/>
      <c r="L28" s="42"/>
      <c r="M28" s="193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 s="22" customFormat="1" ht="15.75">
      <c r="A29" s="166" t="s">
        <v>41</v>
      </c>
      <c r="B29" s="51" t="s">
        <v>42</v>
      </c>
      <c r="C29" s="35">
        <f>C30+C34+C35+C36</f>
        <v>103023</v>
      </c>
      <c r="D29" s="35">
        <f>D30+D34+D35+D36</f>
        <v>20286.65</v>
      </c>
      <c r="E29" s="35">
        <f>E30+E34+E35+E36</f>
        <v>20286.65</v>
      </c>
      <c r="F29" s="35">
        <f>F30+F36</f>
        <v>104323</v>
      </c>
      <c r="G29" s="35">
        <f>G30+G36</f>
        <v>104323</v>
      </c>
      <c r="H29" s="35">
        <f>H30+H36</f>
        <v>0</v>
      </c>
      <c r="I29" s="35">
        <f>J29</f>
        <v>72206.81287</v>
      </c>
      <c r="J29" s="35">
        <f>J30+J36</f>
        <v>72206.81287</v>
      </c>
      <c r="K29" s="164">
        <f>SUM(K31:K32)</f>
        <v>100</v>
      </c>
      <c r="L29" s="42"/>
      <c r="M29" s="193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s="22" customFormat="1" ht="30">
      <c r="A30" s="44" t="s">
        <v>43</v>
      </c>
      <c r="B30" s="52" t="s">
        <v>44</v>
      </c>
      <c r="C30" s="164">
        <f aca="true" t="shared" si="2" ref="C30:H30">SUM(C32:C33)</f>
        <v>58720</v>
      </c>
      <c r="D30" s="164">
        <f t="shared" si="2"/>
        <v>0</v>
      </c>
      <c r="E30" s="164">
        <f t="shared" si="2"/>
        <v>0</v>
      </c>
      <c r="F30" s="164">
        <f t="shared" si="2"/>
        <v>81520</v>
      </c>
      <c r="G30" s="164">
        <f t="shared" si="2"/>
        <v>81520</v>
      </c>
      <c r="H30" s="164">
        <f t="shared" si="2"/>
        <v>0</v>
      </c>
      <c r="I30" s="35">
        <f>J30</f>
        <v>59244.551569999996</v>
      </c>
      <c r="J30" s="164">
        <f>SUM(J32:J33)</f>
        <v>59244.551569999996</v>
      </c>
      <c r="K30" s="164">
        <f>SUM(K32:K33)</f>
        <v>100</v>
      </c>
      <c r="L30" s="42"/>
      <c r="M30" s="193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s="22" customFormat="1" ht="18.75">
      <c r="A31" s="21"/>
      <c r="B31" s="45" t="s">
        <v>15</v>
      </c>
      <c r="C31" s="211"/>
      <c r="D31" s="174"/>
      <c r="E31" s="174"/>
      <c r="F31" s="167"/>
      <c r="G31" s="53"/>
      <c r="H31" s="42"/>
      <c r="I31" s="42"/>
      <c r="J31" s="42"/>
      <c r="K31" s="192"/>
      <c r="L31" s="42"/>
      <c r="M31" s="193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s="22" customFormat="1" ht="70.5" customHeight="1">
      <c r="A32" s="21"/>
      <c r="B32" s="170" t="s">
        <v>45</v>
      </c>
      <c r="C32" s="210">
        <v>57900</v>
      </c>
      <c r="D32" s="175">
        <v>0</v>
      </c>
      <c r="E32" s="175">
        <v>0</v>
      </c>
      <c r="F32" s="167">
        <f>G32+H32</f>
        <v>60200</v>
      </c>
      <c r="G32" s="42">
        <v>60200</v>
      </c>
      <c r="H32" s="42">
        <v>0</v>
      </c>
      <c r="I32" s="42">
        <f>J32</f>
        <v>59244.551569999996</v>
      </c>
      <c r="J32" s="42">
        <f>1.26378+8.26+105.30358+34482.47+251.04146+1.18+848.96516+22195.29732+3.5105+1.62369+1.18+1344.45608</f>
        <v>59244.551569999996</v>
      </c>
      <c r="K32" s="194">
        <f>J32/I32*100</f>
        <v>100</v>
      </c>
      <c r="L32" s="42"/>
      <c r="M32" s="193"/>
      <c r="N32" s="57"/>
      <c r="O32" s="57"/>
      <c r="P32" s="57"/>
      <c r="Q32" s="57"/>
      <c r="R32" s="57"/>
      <c r="S32" s="57"/>
      <c r="T32" s="57"/>
      <c r="U32" s="57"/>
      <c r="V32" s="192"/>
      <c r="W32" s="57"/>
      <c r="X32" s="57"/>
    </row>
    <row r="33" spans="1:24" s="22" customFormat="1" ht="69" customHeight="1">
      <c r="A33" s="21"/>
      <c r="B33" s="170" t="s">
        <v>46</v>
      </c>
      <c r="C33" s="210">
        <v>820</v>
      </c>
      <c r="D33" s="175">
        <v>0</v>
      </c>
      <c r="E33" s="175">
        <v>0</v>
      </c>
      <c r="F33" s="167">
        <f>G33+H33</f>
        <v>21320</v>
      </c>
      <c r="G33" s="42">
        <v>21320</v>
      </c>
      <c r="H33" s="42">
        <v>0</v>
      </c>
      <c r="I33" s="42">
        <v>0</v>
      </c>
      <c r="J33" s="42">
        <v>0</v>
      </c>
      <c r="K33" s="42">
        <v>0</v>
      </c>
      <c r="L33" s="42"/>
      <c r="M33" s="193"/>
      <c r="N33" s="57"/>
      <c r="O33" s="57"/>
      <c r="P33" s="57"/>
      <c r="Q33" s="57"/>
      <c r="R33" s="57"/>
      <c r="S33" s="57"/>
      <c r="T33" s="57"/>
      <c r="U33" s="57">
        <v>0</v>
      </c>
      <c r="V33" s="57"/>
      <c r="W33" s="57"/>
      <c r="X33" s="57"/>
    </row>
    <row r="34" spans="1:24" s="22" customFormat="1" ht="42.75" customHeight="1">
      <c r="A34" s="44" t="s">
        <v>47</v>
      </c>
      <c r="B34" s="171" t="s">
        <v>48</v>
      </c>
      <c r="C34" s="210">
        <v>1500</v>
      </c>
      <c r="D34" s="175">
        <v>528.52</v>
      </c>
      <c r="E34" s="175">
        <v>528.52</v>
      </c>
      <c r="F34" s="167">
        <f>G34+H34</f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/>
      <c r="M34" s="193"/>
      <c r="N34" s="57"/>
      <c r="O34" s="57"/>
      <c r="P34" s="57"/>
      <c r="Q34" s="192"/>
      <c r="R34" s="57"/>
      <c r="S34" s="57"/>
      <c r="T34" s="57"/>
      <c r="U34" s="57"/>
      <c r="V34" s="57"/>
      <c r="W34" s="57"/>
      <c r="X34" s="57"/>
    </row>
    <row r="35" spans="1:24" s="22" customFormat="1" ht="36.75" customHeight="1">
      <c r="A35" s="44" t="s">
        <v>49</v>
      </c>
      <c r="B35" s="172" t="s">
        <v>50</v>
      </c>
      <c r="C35" s="202">
        <v>20000</v>
      </c>
      <c r="D35" s="176">
        <v>19758.13</v>
      </c>
      <c r="E35" s="176">
        <v>19758.13</v>
      </c>
      <c r="F35" s="167">
        <f>G35+H35</f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/>
      <c r="M35" s="193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13" s="57" customFormat="1" ht="45" customHeight="1">
      <c r="A36" s="56" t="s">
        <v>51</v>
      </c>
      <c r="B36" s="172" t="s">
        <v>52</v>
      </c>
      <c r="C36" s="202">
        <v>22803</v>
      </c>
      <c r="D36" s="176">
        <v>0</v>
      </c>
      <c r="E36" s="176">
        <v>0</v>
      </c>
      <c r="F36" s="167">
        <f>G36+H36</f>
        <v>22803</v>
      </c>
      <c r="G36" s="42">
        <v>22803</v>
      </c>
      <c r="H36" s="42">
        <v>0</v>
      </c>
      <c r="I36" s="42">
        <f>J36</f>
        <v>12962.261299999998</v>
      </c>
      <c r="J36" s="42">
        <f>1.24844+8.26+5311.35818+1.18+7526.40344+1.18+104.06916+8.56208</f>
        <v>12962.261299999998</v>
      </c>
      <c r="K36" s="192">
        <f>J36/I36*100</f>
        <v>100</v>
      </c>
      <c r="L36" s="42"/>
      <c r="M36" s="193"/>
    </row>
    <row r="37" spans="1:12" ht="18">
      <c r="A37" s="166" t="s">
        <v>53</v>
      </c>
      <c r="B37" s="58" t="s">
        <v>54</v>
      </c>
      <c r="C37" s="203"/>
      <c r="D37" s="177"/>
      <c r="E37" s="177"/>
      <c r="F37" s="167"/>
      <c r="G37" s="35"/>
      <c r="H37" s="47"/>
      <c r="I37" s="42"/>
      <c r="J37" s="42"/>
      <c r="K37" s="36"/>
      <c r="L37" s="42"/>
    </row>
    <row r="38" spans="1:12" ht="18">
      <c r="A38" s="44" t="s">
        <v>55</v>
      </c>
      <c r="B38" s="169" t="s">
        <v>56</v>
      </c>
      <c r="C38" s="204">
        <v>180000</v>
      </c>
      <c r="D38" s="177">
        <v>141003.92</v>
      </c>
      <c r="E38" s="177">
        <v>94000</v>
      </c>
      <c r="F38" s="167">
        <f>G38+H38</f>
        <v>0</v>
      </c>
      <c r="G38" s="42">
        <v>0</v>
      </c>
      <c r="H38" s="42">
        <v>0</v>
      </c>
      <c r="I38" s="198">
        <f>J38</f>
        <v>126658.34539</v>
      </c>
      <c r="J38" s="198">
        <v>126658.34539</v>
      </c>
      <c r="K38" s="36">
        <f aca="true" t="shared" si="3" ref="K38:K50">J38/I38*100</f>
        <v>100</v>
      </c>
      <c r="L38" s="165"/>
    </row>
    <row r="39" spans="1:12" ht="18">
      <c r="A39" s="21"/>
      <c r="B39" s="52" t="s">
        <v>144</v>
      </c>
      <c r="C39" s="178"/>
      <c r="D39" s="178">
        <v>34979.32</v>
      </c>
      <c r="E39" s="197">
        <v>34979.32</v>
      </c>
      <c r="F39" s="167"/>
      <c r="G39" s="35"/>
      <c r="H39" s="42"/>
      <c r="I39" s="167">
        <f>J39</f>
        <v>36525</v>
      </c>
      <c r="J39" s="167">
        <f>34623.4+307.6+1594</f>
        <v>36525</v>
      </c>
      <c r="K39" s="36">
        <f t="shared" si="3"/>
        <v>100</v>
      </c>
      <c r="L39" s="42"/>
    </row>
    <row r="40" spans="1:11" s="32" customFormat="1" ht="18" hidden="1">
      <c r="A40" s="27">
        <v>4</v>
      </c>
      <c r="B40" s="59" t="s">
        <v>58</v>
      </c>
      <c r="C40" s="59"/>
      <c r="D40" s="59"/>
      <c r="E40" s="59"/>
      <c r="F40" s="35" t="e">
        <f>#REF!+#REF!</f>
        <v>#REF!</v>
      </c>
      <c r="G40" s="53">
        <v>0</v>
      </c>
      <c r="H40" s="53">
        <v>0</v>
      </c>
      <c r="K40" s="36" t="e">
        <f t="shared" si="3"/>
        <v>#DIV/0!</v>
      </c>
    </row>
    <row r="41" spans="1:11" s="32" customFormat="1" ht="18" hidden="1">
      <c r="A41" s="27"/>
      <c r="B41" s="59"/>
      <c r="C41" s="59"/>
      <c r="D41" s="59"/>
      <c r="E41" s="59"/>
      <c r="F41" s="35"/>
      <c r="G41" s="35"/>
      <c r="H41" s="35"/>
      <c r="K41" s="36" t="e">
        <f t="shared" si="3"/>
        <v>#DIV/0!</v>
      </c>
    </row>
    <row r="42" spans="1:11" s="63" customFormat="1" ht="18" hidden="1">
      <c r="A42" s="61">
        <v>5</v>
      </c>
      <c r="B42" s="62" t="s">
        <v>59</v>
      </c>
      <c r="C42" s="62"/>
      <c r="D42" s="62"/>
      <c r="E42" s="62"/>
      <c r="F42" s="36" t="e">
        <f>#REF!+F40</f>
        <v>#REF!</v>
      </c>
      <c r="G42" s="168" t="e">
        <f>#REF!+G40</f>
        <v>#REF!</v>
      </c>
      <c r="H42" s="168" t="e">
        <f>#REF!+H40</f>
        <v>#REF!</v>
      </c>
      <c r="K42" s="36" t="e">
        <f t="shared" si="3"/>
        <v>#DIV/0!</v>
      </c>
    </row>
    <row r="43" spans="1:11" s="32" customFormat="1" ht="18" hidden="1">
      <c r="A43" s="27"/>
      <c r="B43" s="59"/>
      <c r="C43" s="59"/>
      <c r="D43" s="59"/>
      <c r="E43" s="59"/>
      <c r="F43" s="35"/>
      <c r="G43" s="35"/>
      <c r="H43" s="35"/>
      <c r="K43" s="36" t="e">
        <f t="shared" si="3"/>
        <v>#DIV/0!</v>
      </c>
    </row>
    <row r="44" spans="1:11" s="65" customFormat="1" ht="18" hidden="1">
      <c r="A44" s="39">
        <v>6</v>
      </c>
      <c r="B44" s="64" t="s">
        <v>60</v>
      </c>
      <c r="C44" s="64"/>
      <c r="D44" s="64"/>
      <c r="E44" s="64"/>
      <c r="F44" s="53"/>
      <c r="G44" s="53" t="e">
        <f>#REF!</f>
        <v>#REF!</v>
      </c>
      <c r="H44" s="53">
        <v>0</v>
      </c>
      <c r="K44" s="36" t="e">
        <f t="shared" si="3"/>
        <v>#DIV/0!</v>
      </c>
    </row>
    <row r="45" spans="1:11" s="65" customFormat="1" ht="18" hidden="1">
      <c r="A45" s="39"/>
      <c r="B45" s="64"/>
      <c r="C45" s="64"/>
      <c r="D45" s="64"/>
      <c r="E45" s="64"/>
      <c r="F45" s="53"/>
      <c r="G45" s="53"/>
      <c r="H45" s="53"/>
      <c r="K45" s="36" t="e">
        <f t="shared" si="3"/>
        <v>#DIV/0!</v>
      </c>
    </row>
    <row r="46" spans="1:11" s="65" customFormat="1" ht="18" hidden="1">
      <c r="A46" s="39">
        <v>7</v>
      </c>
      <c r="B46" s="64" t="s">
        <v>61</v>
      </c>
      <c r="C46" s="64"/>
      <c r="D46" s="64"/>
      <c r="E46" s="64"/>
      <c r="F46" s="53"/>
      <c r="G46" s="53"/>
      <c r="H46" s="53" t="e">
        <f>'[2]надбавка к тарифу'!D10</f>
        <v>#REF!</v>
      </c>
      <c r="K46" s="36" t="e">
        <f t="shared" si="3"/>
        <v>#DIV/0!</v>
      </c>
    </row>
    <row r="47" spans="1:11" s="32" customFormat="1" ht="18" hidden="1">
      <c r="A47" s="27"/>
      <c r="B47" s="59"/>
      <c r="C47" s="59"/>
      <c r="D47" s="59"/>
      <c r="E47" s="59"/>
      <c r="F47" s="35"/>
      <c r="G47" s="35"/>
      <c r="H47" s="35"/>
      <c r="K47" s="36" t="e">
        <f t="shared" si="3"/>
        <v>#DIV/0!</v>
      </c>
    </row>
    <row r="48" spans="1:11" s="32" customFormat="1" ht="18" hidden="1">
      <c r="A48" s="27">
        <v>8</v>
      </c>
      <c r="B48" s="62" t="s">
        <v>62</v>
      </c>
      <c r="C48" s="62"/>
      <c r="D48" s="62"/>
      <c r="E48" s="62"/>
      <c r="F48" s="66"/>
      <c r="G48" s="35"/>
      <c r="H48" s="35"/>
      <c r="K48" s="36" t="e">
        <f t="shared" si="3"/>
        <v>#DIV/0!</v>
      </c>
    </row>
    <row r="49" spans="1:11" s="32" customFormat="1" ht="18" hidden="1">
      <c r="A49" s="27"/>
      <c r="B49" s="59"/>
      <c r="C49" s="59"/>
      <c r="D49" s="59"/>
      <c r="E49" s="59"/>
      <c r="F49" s="35"/>
      <c r="G49" s="35"/>
      <c r="H49" s="35"/>
      <c r="K49" s="36" t="e">
        <f t="shared" si="3"/>
        <v>#DIV/0!</v>
      </c>
    </row>
    <row r="50" spans="1:11" ht="18" hidden="1">
      <c r="A50" s="62">
        <v>9</v>
      </c>
      <c r="B50" s="62" t="s">
        <v>63</v>
      </c>
      <c r="C50" s="62"/>
      <c r="D50" s="62"/>
      <c r="E50" s="62"/>
      <c r="F50" s="167"/>
      <c r="G50" s="35"/>
      <c r="H50" s="66" t="e">
        <f>H42/H46</f>
        <v>#REF!</v>
      </c>
      <c r="K50" s="36" t="e">
        <f t="shared" si="3"/>
        <v>#DIV/0!</v>
      </c>
    </row>
    <row r="51" spans="1:6" s="57" customFormat="1" ht="12.75">
      <c r="A51" s="68"/>
      <c r="B51" s="69"/>
      <c r="C51" s="69"/>
      <c r="D51" s="69"/>
      <c r="E51" s="69"/>
      <c r="F51" s="70"/>
    </row>
    <row r="52" spans="1:6" s="57" customFormat="1" ht="25.5" customHeight="1">
      <c r="A52" s="68"/>
      <c r="B52" s="122" t="s">
        <v>130</v>
      </c>
      <c r="C52" s="124" t="s">
        <v>131</v>
      </c>
      <c r="D52" s="69"/>
      <c r="E52" s="69"/>
      <c r="F52" s="70"/>
    </row>
    <row r="53" spans="2:11" s="57" customFormat="1" ht="27.75" customHeight="1">
      <c r="B53" s="122" t="s">
        <v>154</v>
      </c>
      <c r="C53" s="122" t="s">
        <v>155</v>
      </c>
      <c r="D53" s="199"/>
      <c r="G53" s="199"/>
      <c r="H53" s="199"/>
      <c r="I53" s="199"/>
      <c r="J53" s="332"/>
      <c r="K53" s="333"/>
    </row>
    <row r="54" spans="1:10" s="57" customFormat="1" ht="32.25" customHeight="1">
      <c r="A54" s="81"/>
      <c r="B54" s="100" t="s">
        <v>147</v>
      </c>
      <c r="C54" s="100"/>
      <c r="D54" s="100"/>
      <c r="E54" s="100"/>
      <c r="F54" s="108"/>
      <c r="G54" s="103"/>
      <c r="H54" s="103"/>
      <c r="I54" s="103"/>
      <c r="J54" s="103"/>
    </row>
    <row r="55" spans="1:10" s="57" customFormat="1" ht="15">
      <c r="A55" s="68"/>
      <c r="B55" s="100" t="s">
        <v>148</v>
      </c>
      <c r="C55" s="100"/>
      <c r="D55" s="100"/>
      <c r="E55" s="100"/>
      <c r="F55" s="108"/>
      <c r="G55" s="103"/>
      <c r="H55" s="103"/>
      <c r="I55" s="103"/>
      <c r="J55" s="103"/>
    </row>
    <row r="56" spans="1:10" s="57" customFormat="1" ht="15">
      <c r="A56" s="68"/>
      <c r="B56" s="100"/>
      <c r="C56" s="100"/>
      <c r="D56" s="100"/>
      <c r="E56" s="100"/>
      <c r="F56" s="108"/>
      <c r="G56" s="103"/>
      <c r="H56" s="103"/>
      <c r="I56" s="103"/>
      <c r="J56" s="103"/>
    </row>
    <row r="57" spans="1:6" s="57" customFormat="1" ht="12.75">
      <c r="A57" s="68"/>
      <c r="F57" s="70"/>
    </row>
    <row r="58" spans="1:6" s="57" customFormat="1" ht="12.75">
      <c r="A58" s="68"/>
      <c r="F58" s="70"/>
    </row>
    <row r="59" spans="1:6" s="57" customFormat="1" ht="12.75">
      <c r="A59" s="68"/>
      <c r="F59" s="70"/>
    </row>
    <row r="60" spans="1:6" s="57" customFormat="1" ht="12.75">
      <c r="A60" s="68"/>
      <c r="F60" s="70"/>
    </row>
    <row r="61" spans="1:6" s="57" customFormat="1" ht="12.75">
      <c r="A61" s="68"/>
      <c r="F61" s="70"/>
    </row>
    <row r="62" spans="1:6" s="57" customFormat="1" ht="12.75">
      <c r="A62" s="68"/>
      <c r="F62" s="70"/>
    </row>
    <row r="63" spans="1:6" s="57" customFormat="1" ht="12.75">
      <c r="A63" s="68"/>
      <c r="F63" s="70"/>
    </row>
    <row r="64" spans="1:6" s="57" customFormat="1" ht="12.75">
      <c r="A64" s="68"/>
      <c r="F64" s="70"/>
    </row>
    <row r="65" spans="1:6" s="57" customFormat="1" ht="12.75">
      <c r="A65" s="68"/>
      <c r="F65" s="70"/>
    </row>
    <row r="66" spans="1:6" s="57" customFormat="1" ht="12.75">
      <c r="A66" s="68"/>
      <c r="F66" s="70"/>
    </row>
    <row r="67" spans="1:6" s="57" customFormat="1" ht="12.75">
      <c r="A67" s="68"/>
      <c r="F67" s="70"/>
    </row>
    <row r="68" spans="1:6" s="57" customFormat="1" ht="12.75">
      <c r="A68" s="68"/>
      <c r="F68" s="70"/>
    </row>
    <row r="69" spans="1:6" s="57" customFormat="1" ht="12.75">
      <c r="A69" s="68"/>
      <c r="F69" s="70"/>
    </row>
    <row r="70" spans="1:6" s="57" customFormat="1" ht="12.75">
      <c r="A70" s="68"/>
      <c r="F70" s="70"/>
    </row>
    <row r="71" spans="1:6" s="57" customFormat="1" ht="12.75">
      <c r="A71" s="68"/>
      <c r="F71" s="70"/>
    </row>
    <row r="72" spans="1:6" s="57" customFormat="1" ht="12.75">
      <c r="A72" s="68"/>
      <c r="F72" s="70"/>
    </row>
    <row r="73" spans="1:6" s="57" customFormat="1" ht="12.75">
      <c r="A73" s="68"/>
      <c r="F73" s="70"/>
    </row>
    <row r="74" spans="1:6" s="57" customFormat="1" ht="12.75">
      <c r="A74" s="68"/>
      <c r="F74" s="70"/>
    </row>
    <row r="75" spans="1:6" s="57" customFormat="1" ht="12.75">
      <c r="A75" s="68"/>
      <c r="F75" s="70"/>
    </row>
    <row r="76" spans="1:6" s="57" customFormat="1" ht="12.75">
      <c r="A76" s="68"/>
      <c r="F76" s="70"/>
    </row>
    <row r="77" spans="1:6" s="57" customFormat="1" ht="12.75">
      <c r="A77" s="68"/>
      <c r="F77" s="70"/>
    </row>
    <row r="78" spans="1:6" s="57" customFormat="1" ht="12.75">
      <c r="A78" s="68"/>
      <c r="F78" s="70"/>
    </row>
    <row r="79" spans="1:6" s="57" customFormat="1" ht="12.75">
      <c r="A79" s="68"/>
      <c r="F79" s="70"/>
    </row>
    <row r="80" spans="1:6" s="57" customFormat="1" ht="12.75">
      <c r="A80" s="68"/>
      <c r="F80" s="70"/>
    </row>
    <row r="81" spans="1:6" s="57" customFormat="1" ht="12.75">
      <c r="A81" s="68"/>
      <c r="F81" s="70"/>
    </row>
    <row r="82" spans="1:6" s="57" customFormat="1" ht="12.75">
      <c r="A82" s="68"/>
      <c r="F82" s="70"/>
    </row>
    <row r="83" spans="1:6" s="57" customFormat="1" ht="12.75">
      <c r="A83" s="68"/>
      <c r="F83" s="70"/>
    </row>
    <row r="84" spans="1:6" s="57" customFormat="1" ht="12.75">
      <c r="A84" s="68"/>
      <c r="F84" s="70"/>
    </row>
    <row r="85" spans="1:6" s="57" customFormat="1" ht="12.75">
      <c r="A85" s="68"/>
      <c r="F85" s="70"/>
    </row>
    <row r="86" spans="1:6" s="57" customFormat="1" ht="12.75">
      <c r="A86" s="68"/>
      <c r="F86" s="70"/>
    </row>
    <row r="87" spans="1:6" s="57" customFormat="1" ht="12.75">
      <c r="A87" s="68"/>
      <c r="F87" s="70"/>
    </row>
    <row r="88" spans="1:6" s="57" customFormat="1" ht="12.75">
      <c r="A88" s="68"/>
      <c r="F88" s="70"/>
    </row>
    <row r="89" spans="1:6" s="57" customFormat="1" ht="12.75">
      <c r="A89" s="68"/>
      <c r="F89" s="70"/>
    </row>
    <row r="90" spans="1:6" s="57" customFormat="1" ht="12.75">
      <c r="A90" s="68"/>
      <c r="F90" s="70"/>
    </row>
    <row r="91" spans="1:6" s="57" customFormat="1" ht="12.75">
      <c r="A91" s="68"/>
      <c r="F91" s="70"/>
    </row>
    <row r="92" spans="1:6" s="57" customFormat="1" ht="12.75">
      <c r="A92" s="68"/>
      <c r="F92" s="70"/>
    </row>
    <row r="93" spans="1:6" s="57" customFormat="1" ht="12.75">
      <c r="A93" s="68"/>
      <c r="F93" s="70"/>
    </row>
    <row r="94" spans="1:6" s="57" customFormat="1" ht="12.75">
      <c r="A94" s="68"/>
      <c r="F94" s="70"/>
    </row>
    <row r="95" spans="1:6" s="57" customFormat="1" ht="12.75">
      <c r="A95" s="68"/>
      <c r="F95" s="70"/>
    </row>
    <row r="96" spans="1:6" s="57" customFormat="1" ht="12.75">
      <c r="A96" s="68"/>
      <c r="F96" s="70"/>
    </row>
    <row r="97" spans="1:6" s="57" customFormat="1" ht="12.75">
      <c r="A97" s="68"/>
      <c r="F97" s="70"/>
    </row>
    <row r="98" spans="1:6" s="57" customFormat="1" ht="12.75">
      <c r="A98" s="68"/>
      <c r="F98" s="70"/>
    </row>
    <row r="99" spans="1:6" s="57" customFormat="1" ht="12.75">
      <c r="A99" s="68"/>
      <c r="F99" s="70"/>
    </row>
    <row r="100" spans="1:6" s="57" customFormat="1" ht="12.75">
      <c r="A100" s="68"/>
      <c r="F100" s="70"/>
    </row>
    <row r="101" spans="1:6" s="57" customFormat="1" ht="12.75">
      <c r="A101" s="68"/>
      <c r="F101" s="70"/>
    </row>
    <row r="102" spans="1:6" s="57" customFormat="1" ht="12.75">
      <c r="A102" s="68"/>
      <c r="F102" s="70"/>
    </row>
    <row r="103" spans="1:6" s="57" customFormat="1" ht="12.75">
      <c r="A103" s="68"/>
      <c r="F103" s="70"/>
    </row>
    <row r="104" spans="1:6" s="57" customFormat="1" ht="12.75">
      <c r="A104" s="68"/>
      <c r="F104" s="70"/>
    </row>
    <row r="105" spans="1:6" s="57" customFormat="1" ht="12.75">
      <c r="A105" s="68"/>
      <c r="F105" s="70"/>
    </row>
    <row r="106" spans="1:6" s="57" customFormat="1" ht="12.75">
      <c r="A106" s="68"/>
      <c r="F106" s="70"/>
    </row>
    <row r="107" spans="1:6" s="57" customFormat="1" ht="12.75">
      <c r="A107" s="68"/>
      <c r="F107" s="70"/>
    </row>
    <row r="108" spans="1:6" s="57" customFormat="1" ht="12.75">
      <c r="A108" s="68"/>
      <c r="F108" s="70"/>
    </row>
    <row r="109" spans="1:6" s="57" customFormat="1" ht="12.75">
      <c r="A109" s="68"/>
      <c r="F109" s="70"/>
    </row>
    <row r="110" spans="1:6" s="57" customFormat="1" ht="12.75">
      <c r="A110" s="68"/>
      <c r="F110" s="70"/>
    </row>
    <row r="111" spans="1:6" s="57" customFormat="1" ht="12.75">
      <c r="A111" s="68"/>
      <c r="F111" s="70"/>
    </row>
    <row r="112" spans="1:6" s="57" customFormat="1" ht="12.75">
      <c r="A112" s="68"/>
      <c r="F112" s="70"/>
    </row>
    <row r="113" spans="1:6" s="57" customFormat="1" ht="12.75">
      <c r="A113" s="68"/>
      <c r="F113" s="70"/>
    </row>
    <row r="114" spans="1:6" s="57" customFormat="1" ht="12.75">
      <c r="A114" s="68"/>
      <c r="F114" s="70"/>
    </row>
    <row r="115" spans="1:6" s="57" customFormat="1" ht="12.75">
      <c r="A115" s="68"/>
      <c r="F115" s="70"/>
    </row>
    <row r="116" spans="1:6" s="57" customFormat="1" ht="12.75">
      <c r="A116" s="68"/>
      <c r="F116" s="70"/>
    </row>
    <row r="117" spans="1:6" s="57" customFormat="1" ht="12.75">
      <c r="A117" s="68"/>
      <c r="F117" s="70"/>
    </row>
    <row r="118" spans="1:6" s="57" customFormat="1" ht="12.75">
      <c r="A118" s="68"/>
      <c r="F118" s="70"/>
    </row>
    <row r="119" spans="1:6" s="57" customFormat="1" ht="12.75">
      <c r="A119" s="68"/>
      <c r="F119" s="70"/>
    </row>
    <row r="120" spans="1:6" s="57" customFormat="1" ht="12.75">
      <c r="A120" s="68"/>
      <c r="F120" s="70"/>
    </row>
    <row r="121" spans="1:6" s="57" customFormat="1" ht="12.75">
      <c r="A121" s="68"/>
      <c r="F121" s="70"/>
    </row>
    <row r="122" spans="1:6" s="57" customFormat="1" ht="12.75">
      <c r="A122" s="68"/>
      <c r="F122" s="70"/>
    </row>
    <row r="123" spans="1:6" s="57" customFormat="1" ht="12.75">
      <c r="A123" s="68"/>
      <c r="F123" s="70"/>
    </row>
    <row r="124" spans="1:6" s="57" customFormat="1" ht="12.75">
      <c r="A124" s="68"/>
      <c r="F124" s="70"/>
    </row>
    <row r="125" spans="1:6" s="57" customFormat="1" ht="12.75">
      <c r="A125" s="68"/>
      <c r="F125" s="70"/>
    </row>
    <row r="126" spans="1:6" s="57" customFormat="1" ht="12.75">
      <c r="A126" s="68"/>
      <c r="F126" s="70"/>
    </row>
    <row r="127" spans="1:6" s="57" customFormat="1" ht="12.75">
      <c r="A127" s="68"/>
      <c r="F127" s="70"/>
    </row>
    <row r="128" spans="1:6" s="57" customFormat="1" ht="12.75">
      <c r="A128" s="68"/>
      <c r="F128" s="70"/>
    </row>
    <row r="129" spans="1:6" s="57" customFormat="1" ht="12.75">
      <c r="A129" s="68"/>
      <c r="F129" s="70"/>
    </row>
    <row r="130" spans="1:6" s="57" customFormat="1" ht="12.75">
      <c r="A130" s="68"/>
      <c r="F130" s="70"/>
    </row>
    <row r="131" spans="1:6" s="57" customFormat="1" ht="12.75">
      <c r="A131" s="68"/>
      <c r="F131" s="70"/>
    </row>
    <row r="132" spans="1:6" s="57" customFormat="1" ht="12.75">
      <c r="A132" s="68"/>
      <c r="F132" s="70"/>
    </row>
    <row r="133" spans="1:6" s="57" customFormat="1" ht="12.75">
      <c r="A133" s="68"/>
      <c r="F133" s="70"/>
    </row>
    <row r="134" spans="1:6" s="57" customFormat="1" ht="12.75">
      <c r="A134" s="68"/>
      <c r="F134" s="70"/>
    </row>
    <row r="135" spans="1:6" s="57" customFormat="1" ht="12.75">
      <c r="A135" s="68"/>
      <c r="F135" s="70"/>
    </row>
    <row r="136" spans="1:6" s="57" customFormat="1" ht="12.75">
      <c r="A136" s="68"/>
      <c r="F136" s="70"/>
    </row>
    <row r="137" spans="1:6" s="57" customFormat="1" ht="12.75">
      <c r="A137" s="68"/>
      <c r="F137" s="70"/>
    </row>
    <row r="138" spans="1:6" s="57" customFormat="1" ht="12.75">
      <c r="A138" s="68"/>
      <c r="F138" s="70"/>
    </row>
    <row r="139" spans="1:6" s="57" customFormat="1" ht="12.75">
      <c r="A139" s="68"/>
      <c r="F139" s="70"/>
    </row>
    <row r="140" spans="1:6" s="57" customFormat="1" ht="12.75">
      <c r="A140" s="68"/>
      <c r="F140" s="70"/>
    </row>
    <row r="141" spans="1:6" s="57" customFormat="1" ht="12.75">
      <c r="A141" s="68"/>
      <c r="F141" s="70"/>
    </row>
    <row r="142" spans="1:6" s="57" customFormat="1" ht="12.75">
      <c r="A142" s="68"/>
      <c r="F142" s="70"/>
    </row>
    <row r="143" spans="1:6" s="57" customFormat="1" ht="12.75">
      <c r="A143" s="68"/>
      <c r="F143" s="70"/>
    </row>
    <row r="144" spans="1:6" s="57" customFormat="1" ht="12.75">
      <c r="A144" s="68"/>
      <c r="F144" s="70"/>
    </row>
    <row r="145" spans="1:6" s="57" customFormat="1" ht="12.75">
      <c r="A145" s="68"/>
      <c r="F145" s="70"/>
    </row>
    <row r="146" spans="1:6" s="57" customFormat="1" ht="12.75">
      <c r="A146" s="68"/>
      <c r="F146" s="70"/>
    </row>
    <row r="147" spans="1:6" s="57" customFormat="1" ht="12.75">
      <c r="A147" s="68"/>
      <c r="F147" s="70"/>
    </row>
    <row r="148" spans="1:6" s="57" customFormat="1" ht="12.75">
      <c r="A148" s="68"/>
      <c r="F148" s="70"/>
    </row>
    <row r="149" spans="1:6" s="57" customFormat="1" ht="12.75">
      <c r="A149" s="68"/>
      <c r="F149" s="70"/>
    </row>
    <row r="150" spans="1:6" s="57" customFormat="1" ht="12.75">
      <c r="A150" s="68"/>
      <c r="F150" s="70"/>
    </row>
    <row r="151" spans="1:6" s="57" customFormat="1" ht="12.75">
      <c r="A151" s="68"/>
      <c r="F151" s="70"/>
    </row>
    <row r="152" spans="1:6" s="57" customFormat="1" ht="12.75">
      <c r="A152" s="68"/>
      <c r="F152" s="70"/>
    </row>
    <row r="153" spans="1:6" s="57" customFormat="1" ht="12.75">
      <c r="A153" s="68"/>
      <c r="F153" s="70"/>
    </row>
    <row r="154" spans="1:6" s="57" customFormat="1" ht="12.75">
      <c r="A154" s="68"/>
      <c r="F154" s="70"/>
    </row>
    <row r="155" spans="1:6" s="57" customFormat="1" ht="12.75">
      <c r="A155" s="68"/>
      <c r="F155" s="70"/>
    </row>
    <row r="156" spans="1:6" s="57" customFormat="1" ht="12.75">
      <c r="A156" s="68"/>
      <c r="F156" s="70"/>
    </row>
    <row r="157" spans="1:6" s="57" customFormat="1" ht="12.75">
      <c r="A157" s="68"/>
      <c r="F157" s="70"/>
    </row>
    <row r="158" spans="1:6" s="57" customFormat="1" ht="12.75">
      <c r="A158" s="68"/>
      <c r="F158" s="70"/>
    </row>
    <row r="159" spans="1:6" s="57" customFormat="1" ht="12.75">
      <c r="A159" s="68"/>
      <c r="F159" s="70"/>
    </row>
    <row r="160" spans="1:6" s="57" customFormat="1" ht="12.75">
      <c r="A160" s="68"/>
      <c r="F160" s="70"/>
    </row>
    <row r="161" spans="1:6" s="57" customFormat="1" ht="12.75">
      <c r="A161" s="68"/>
      <c r="F161" s="70"/>
    </row>
    <row r="162" spans="1:6" s="57" customFormat="1" ht="12.75">
      <c r="A162" s="68"/>
      <c r="F162" s="70"/>
    </row>
    <row r="163" spans="1:6" s="57" customFormat="1" ht="12.75">
      <c r="A163" s="68"/>
      <c r="F163" s="70"/>
    </row>
    <row r="164" spans="1:6" s="57" customFormat="1" ht="12.75">
      <c r="A164" s="68"/>
      <c r="F164" s="70"/>
    </row>
    <row r="165" spans="1:6" s="57" customFormat="1" ht="12.75">
      <c r="A165" s="68"/>
      <c r="F165" s="70"/>
    </row>
    <row r="166" spans="1:6" s="57" customFormat="1" ht="12.75">
      <c r="A166" s="68"/>
      <c r="F166" s="70"/>
    </row>
    <row r="167" spans="1:6" s="57" customFormat="1" ht="12.75">
      <c r="A167" s="68"/>
      <c r="F167" s="70"/>
    </row>
    <row r="168" spans="1:6" s="57" customFormat="1" ht="12.75">
      <c r="A168" s="68"/>
      <c r="F168" s="70"/>
    </row>
    <row r="169" spans="1:6" s="57" customFormat="1" ht="12.75">
      <c r="A169" s="68"/>
      <c r="F169" s="70"/>
    </row>
    <row r="170" spans="1:6" s="57" customFormat="1" ht="12.75">
      <c r="A170" s="68"/>
      <c r="F170" s="70"/>
    </row>
    <row r="171" spans="1:6" s="57" customFormat="1" ht="12.75">
      <c r="A171" s="68"/>
      <c r="F171" s="70"/>
    </row>
    <row r="172" spans="1:6" s="57" customFormat="1" ht="12.75">
      <c r="A172" s="68"/>
      <c r="F172" s="70"/>
    </row>
    <row r="173" spans="1:6" s="57" customFormat="1" ht="12.75">
      <c r="A173" s="68"/>
      <c r="F173" s="70"/>
    </row>
    <row r="174" spans="1:6" s="57" customFormat="1" ht="12.75">
      <c r="A174" s="68"/>
      <c r="F174" s="70"/>
    </row>
    <row r="175" spans="1:6" s="57" customFormat="1" ht="12.75">
      <c r="A175" s="68"/>
      <c r="F175" s="70"/>
    </row>
    <row r="176" spans="1:6" s="57" customFormat="1" ht="12.75">
      <c r="A176" s="68"/>
      <c r="F176" s="70"/>
    </row>
    <row r="177" spans="1:6" s="57" customFormat="1" ht="12.75">
      <c r="A177" s="68"/>
      <c r="F177" s="70"/>
    </row>
    <row r="178" spans="1:6" s="57" customFormat="1" ht="12.75">
      <c r="A178" s="68"/>
      <c r="F178" s="70"/>
    </row>
    <row r="179" spans="1:6" s="57" customFormat="1" ht="12.75">
      <c r="A179" s="68"/>
      <c r="F179" s="70"/>
    </row>
    <row r="180" spans="1:6" s="57" customFormat="1" ht="12.75">
      <c r="A180" s="68"/>
      <c r="F180" s="70"/>
    </row>
    <row r="181" spans="1:6" s="57" customFormat="1" ht="12.75">
      <c r="A181" s="68"/>
      <c r="F181" s="70"/>
    </row>
    <row r="182" spans="1:6" s="57" customFormat="1" ht="12.75">
      <c r="A182" s="68"/>
      <c r="F182" s="70"/>
    </row>
    <row r="183" spans="1:6" s="57" customFormat="1" ht="12.75">
      <c r="A183" s="68"/>
      <c r="F183" s="70"/>
    </row>
    <row r="184" spans="1:6" s="57" customFormat="1" ht="12.75">
      <c r="A184" s="68"/>
      <c r="F184" s="70"/>
    </row>
    <row r="185" spans="1:6" s="57" customFormat="1" ht="12.75">
      <c r="A185" s="68"/>
      <c r="F185" s="70"/>
    </row>
    <row r="186" spans="1:6" s="57" customFormat="1" ht="12.75">
      <c r="A186" s="68"/>
      <c r="F186" s="70"/>
    </row>
    <row r="187" spans="1:6" s="57" customFormat="1" ht="12.75">
      <c r="A187" s="68"/>
      <c r="F187" s="70"/>
    </row>
    <row r="188" spans="1:6" s="57" customFormat="1" ht="12.75">
      <c r="A188" s="68"/>
      <c r="F188" s="70"/>
    </row>
    <row r="189" spans="1:6" s="57" customFormat="1" ht="12.75">
      <c r="A189" s="68"/>
      <c r="F189" s="70"/>
    </row>
    <row r="190" spans="1:6" s="57" customFormat="1" ht="12.75">
      <c r="A190" s="68"/>
      <c r="F190" s="70"/>
    </row>
    <row r="191" spans="1:6" s="57" customFormat="1" ht="12.75">
      <c r="A191" s="68"/>
      <c r="F191" s="70"/>
    </row>
    <row r="192" spans="1:6" s="57" customFormat="1" ht="12.75">
      <c r="A192" s="68"/>
      <c r="F192" s="70"/>
    </row>
    <row r="193" spans="1:6" s="57" customFormat="1" ht="12.75">
      <c r="A193" s="68"/>
      <c r="F193" s="70"/>
    </row>
    <row r="194" spans="1:6" s="57" customFormat="1" ht="12.75">
      <c r="A194" s="68"/>
      <c r="F194" s="70"/>
    </row>
    <row r="195" spans="1:6" s="57" customFormat="1" ht="12.75">
      <c r="A195" s="68"/>
      <c r="F195" s="70"/>
    </row>
    <row r="196" spans="1:6" s="57" customFormat="1" ht="12.75">
      <c r="A196" s="68"/>
      <c r="F196" s="70"/>
    </row>
    <row r="197" spans="1:6" s="57" customFormat="1" ht="12.75">
      <c r="A197" s="68"/>
      <c r="F197" s="70"/>
    </row>
    <row r="198" spans="1:6" s="57" customFormat="1" ht="12.75">
      <c r="A198" s="68"/>
      <c r="F198" s="70"/>
    </row>
    <row r="199" spans="1:6" s="57" customFormat="1" ht="12.75">
      <c r="A199" s="68"/>
      <c r="F199" s="70"/>
    </row>
    <row r="200" spans="1:6" s="57" customFormat="1" ht="12.75">
      <c r="A200" s="68"/>
      <c r="F200" s="70"/>
    </row>
    <row r="201" spans="1:6" s="57" customFormat="1" ht="12.75">
      <c r="A201" s="68"/>
      <c r="F201" s="70"/>
    </row>
    <row r="202" spans="1:6" s="57" customFormat="1" ht="12.75">
      <c r="A202" s="68"/>
      <c r="F202" s="70"/>
    </row>
    <row r="203" spans="1:6" s="57" customFormat="1" ht="12.75">
      <c r="A203" s="68"/>
      <c r="F203" s="70"/>
    </row>
    <row r="204" spans="1:6" s="57" customFormat="1" ht="12.75">
      <c r="A204" s="68"/>
      <c r="F204" s="70"/>
    </row>
    <row r="205" spans="1:6" s="57" customFormat="1" ht="12.75">
      <c r="A205" s="68"/>
      <c r="F205" s="70"/>
    </row>
    <row r="206" spans="1:6" s="57" customFormat="1" ht="12.75">
      <c r="A206" s="68"/>
      <c r="F206" s="70"/>
    </row>
    <row r="207" spans="1:6" s="57" customFormat="1" ht="12.75">
      <c r="A207" s="68"/>
      <c r="F207" s="70"/>
    </row>
    <row r="208" spans="1:6" s="57" customFormat="1" ht="12.75">
      <c r="A208" s="68"/>
      <c r="F208" s="70"/>
    </row>
    <row r="209" spans="1:6" s="57" customFormat="1" ht="12.75">
      <c r="A209" s="68"/>
      <c r="F209" s="70"/>
    </row>
    <row r="210" spans="1:6" s="57" customFormat="1" ht="12.75">
      <c r="A210" s="68"/>
      <c r="F210" s="70"/>
    </row>
    <row r="211" spans="1:6" s="57" customFormat="1" ht="12.75">
      <c r="A211" s="68"/>
      <c r="F211" s="70"/>
    </row>
    <row r="212" spans="1:6" s="57" customFormat="1" ht="12.75">
      <c r="A212" s="68"/>
      <c r="F212" s="70"/>
    </row>
    <row r="213" spans="1:6" s="57" customFormat="1" ht="12.75">
      <c r="A213" s="68"/>
      <c r="F213" s="70"/>
    </row>
    <row r="214" spans="1:6" s="57" customFormat="1" ht="12.75">
      <c r="A214" s="68"/>
      <c r="F214" s="70"/>
    </row>
    <row r="215" spans="1:6" s="57" customFormat="1" ht="12.75">
      <c r="A215" s="68"/>
      <c r="F215" s="70"/>
    </row>
    <row r="216" spans="1:6" s="57" customFormat="1" ht="12.75">
      <c r="A216" s="68"/>
      <c r="F216" s="70"/>
    </row>
    <row r="217" spans="1:6" s="57" customFormat="1" ht="12.75">
      <c r="A217" s="68"/>
      <c r="F217" s="70"/>
    </row>
    <row r="218" spans="1:6" s="57" customFormat="1" ht="12.75">
      <c r="A218" s="68"/>
      <c r="F218" s="70"/>
    </row>
    <row r="219" spans="1:6" s="57" customFormat="1" ht="12.75">
      <c r="A219" s="68"/>
      <c r="F219" s="70"/>
    </row>
    <row r="220" spans="1:6" s="57" customFormat="1" ht="12.75">
      <c r="A220" s="68"/>
      <c r="F220" s="70"/>
    </row>
    <row r="221" spans="1:6" s="57" customFormat="1" ht="12.75">
      <c r="A221" s="68"/>
      <c r="F221" s="70"/>
    </row>
    <row r="222" spans="1:6" s="57" customFormat="1" ht="12.75">
      <c r="A222" s="68"/>
      <c r="F222" s="70"/>
    </row>
    <row r="223" spans="1:6" s="57" customFormat="1" ht="12.75">
      <c r="A223" s="68"/>
      <c r="F223" s="70"/>
    </row>
    <row r="224" spans="1:6" s="57" customFormat="1" ht="12.75">
      <c r="A224" s="68"/>
      <c r="F224" s="70"/>
    </row>
    <row r="225" spans="1:6" s="57" customFormat="1" ht="12.75">
      <c r="A225" s="68"/>
      <c r="F225" s="70"/>
    </row>
    <row r="226" spans="1:6" s="57" customFormat="1" ht="12.75">
      <c r="A226" s="68"/>
      <c r="F226" s="70"/>
    </row>
    <row r="227" spans="1:6" s="57" customFormat="1" ht="12.75">
      <c r="A227" s="68"/>
      <c r="F227" s="70"/>
    </row>
    <row r="228" spans="1:6" s="57" customFormat="1" ht="12.75">
      <c r="A228" s="68"/>
      <c r="F228" s="70"/>
    </row>
    <row r="229" spans="1:6" s="57" customFormat="1" ht="12.75">
      <c r="A229" s="68"/>
      <c r="F229" s="70"/>
    </row>
    <row r="230" spans="1:6" s="57" customFormat="1" ht="12.75">
      <c r="A230" s="68"/>
      <c r="F230" s="70"/>
    </row>
    <row r="231" spans="1:6" s="57" customFormat="1" ht="12.75">
      <c r="A231" s="68"/>
      <c r="F231" s="70"/>
    </row>
    <row r="232" spans="1:6" s="57" customFormat="1" ht="12.75">
      <c r="A232" s="68"/>
      <c r="F232" s="70"/>
    </row>
    <row r="233" spans="1:6" s="57" customFormat="1" ht="12.75">
      <c r="A233" s="68"/>
      <c r="F233" s="70"/>
    </row>
    <row r="234" spans="1:6" s="57" customFormat="1" ht="12.75">
      <c r="A234" s="68"/>
      <c r="F234" s="70"/>
    </row>
    <row r="235" spans="1:6" s="57" customFormat="1" ht="12.75">
      <c r="A235" s="68"/>
      <c r="F235" s="70"/>
    </row>
    <row r="236" spans="1:6" s="57" customFormat="1" ht="12.75">
      <c r="A236" s="68"/>
      <c r="F236" s="70"/>
    </row>
    <row r="237" spans="1:6" s="57" customFormat="1" ht="12.75">
      <c r="A237" s="68"/>
      <c r="F237" s="70"/>
    </row>
    <row r="238" spans="1:6" s="57" customFormat="1" ht="12.75">
      <c r="A238" s="68"/>
      <c r="F238" s="70"/>
    </row>
    <row r="239" spans="1:6" s="57" customFormat="1" ht="12.75">
      <c r="A239" s="68"/>
      <c r="F239" s="70"/>
    </row>
    <row r="240" spans="1:6" s="57" customFormat="1" ht="12.75">
      <c r="A240" s="68"/>
      <c r="F240" s="70"/>
    </row>
    <row r="241" spans="1:6" s="57" customFormat="1" ht="12.75">
      <c r="A241" s="68"/>
      <c r="F241" s="70"/>
    </row>
    <row r="242" spans="1:6" s="57" customFormat="1" ht="12.75">
      <c r="A242" s="68"/>
      <c r="F242" s="70"/>
    </row>
    <row r="243" spans="1:6" s="57" customFormat="1" ht="12.75">
      <c r="A243" s="68"/>
      <c r="F243" s="70"/>
    </row>
    <row r="244" spans="1:6" s="57" customFormat="1" ht="12.75">
      <c r="A244" s="68"/>
      <c r="F244" s="70"/>
    </row>
    <row r="245" spans="1:6" s="57" customFormat="1" ht="12.75">
      <c r="A245" s="68"/>
      <c r="F245" s="70"/>
    </row>
    <row r="246" spans="1:6" s="57" customFormat="1" ht="12.75">
      <c r="A246" s="68"/>
      <c r="F246" s="70"/>
    </row>
    <row r="247" spans="1:6" s="57" customFormat="1" ht="12.75">
      <c r="A247" s="68"/>
      <c r="F247" s="70"/>
    </row>
    <row r="248" spans="1:6" s="57" customFormat="1" ht="12.75">
      <c r="A248" s="68"/>
      <c r="F248" s="70"/>
    </row>
    <row r="249" spans="1:6" s="57" customFormat="1" ht="12.75">
      <c r="A249" s="68"/>
      <c r="F249" s="70"/>
    </row>
    <row r="250" spans="1:6" s="57" customFormat="1" ht="12.75">
      <c r="A250" s="68"/>
      <c r="F250" s="70"/>
    </row>
    <row r="251" spans="1:6" s="57" customFormat="1" ht="12.75">
      <c r="A251" s="68"/>
      <c r="F251" s="70"/>
    </row>
    <row r="252" spans="1:6" s="57" customFormat="1" ht="12.75">
      <c r="A252" s="68"/>
      <c r="F252" s="70"/>
    </row>
    <row r="253" spans="1:6" s="57" customFormat="1" ht="12.75">
      <c r="A253" s="68"/>
      <c r="F253" s="70"/>
    </row>
    <row r="254" spans="1:6" s="57" customFormat="1" ht="12.75">
      <c r="A254" s="68"/>
      <c r="F254" s="70"/>
    </row>
    <row r="255" spans="1:6" s="57" customFormat="1" ht="12.75">
      <c r="A255" s="68"/>
      <c r="F255" s="70"/>
    </row>
    <row r="256" spans="1:6" s="57" customFormat="1" ht="12.75">
      <c r="A256" s="68"/>
      <c r="F256" s="70"/>
    </row>
    <row r="257" spans="1:6" s="57" customFormat="1" ht="12.75">
      <c r="A257" s="68"/>
      <c r="F257" s="70"/>
    </row>
    <row r="258" spans="1:6" s="57" customFormat="1" ht="12.75">
      <c r="A258" s="68"/>
      <c r="F258" s="70"/>
    </row>
    <row r="259" spans="1:6" s="57" customFormat="1" ht="12.75">
      <c r="A259" s="68"/>
      <c r="F259" s="70"/>
    </row>
    <row r="260" spans="1:6" s="57" customFormat="1" ht="12.75">
      <c r="A260" s="68"/>
      <c r="F260" s="70"/>
    </row>
    <row r="261" spans="1:6" s="57" customFormat="1" ht="12.75">
      <c r="A261" s="68"/>
      <c r="F261" s="70"/>
    </row>
    <row r="262" spans="1:6" s="57" customFormat="1" ht="12.75">
      <c r="A262" s="68"/>
      <c r="F262" s="70"/>
    </row>
    <row r="263" spans="1:6" s="57" customFormat="1" ht="12.75">
      <c r="A263" s="68"/>
      <c r="F263" s="70"/>
    </row>
    <row r="264" spans="1:6" s="57" customFormat="1" ht="12.75">
      <c r="A264" s="68"/>
      <c r="F264" s="70"/>
    </row>
    <row r="265" spans="1:6" s="57" customFormat="1" ht="12.75">
      <c r="A265" s="68"/>
      <c r="F265" s="70"/>
    </row>
    <row r="266" spans="1:6" s="57" customFormat="1" ht="12.75">
      <c r="A266" s="68"/>
      <c r="F266" s="70"/>
    </row>
    <row r="267" spans="1:6" s="57" customFormat="1" ht="12.75">
      <c r="A267" s="68"/>
      <c r="F267" s="70"/>
    </row>
    <row r="268" spans="1:6" s="57" customFormat="1" ht="12.75">
      <c r="A268" s="68"/>
      <c r="F268" s="70"/>
    </row>
    <row r="269" spans="1:6" s="57" customFormat="1" ht="12.75">
      <c r="A269" s="68"/>
      <c r="F269" s="70"/>
    </row>
    <row r="270" spans="1:6" s="57" customFormat="1" ht="12.75">
      <c r="A270" s="68"/>
      <c r="F270" s="70"/>
    </row>
    <row r="271" spans="1:6" s="57" customFormat="1" ht="12.75">
      <c r="A271" s="68"/>
      <c r="F271" s="70"/>
    </row>
    <row r="272" spans="1:6" s="57" customFormat="1" ht="12.75">
      <c r="A272" s="68"/>
      <c r="F272" s="70"/>
    </row>
    <row r="273" spans="1:6" s="57" customFormat="1" ht="12.75">
      <c r="A273" s="68"/>
      <c r="F273" s="70"/>
    </row>
    <row r="274" spans="1:6" s="57" customFormat="1" ht="12.75">
      <c r="A274" s="68"/>
      <c r="F274" s="70"/>
    </row>
    <row r="275" spans="1:6" s="57" customFormat="1" ht="12.75">
      <c r="A275" s="68"/>
      <c r="F275" s="70"/>
    </row>
    <row r="276" spans="1:6" s="57" customFormat="1" ht="12.75">
      <c r="A276" s="68"/>
      <c r="F276" s="70"/>
    </row>
    <row r="277" spans="1:6" s="57" customFormat="1" ht="12.75">
      <c r="A277" s="68"/>
      <c r="F277" s="70"/>
    </row>
    <row r="278" spans="1:6" s="57" customFormat="1" ht="12.75">
      <c r="A278" s="68"/>
      <c r="F278" s="70"/>
    </row>
    <row r="279" spans="1:6" s="57" customFormat="1" ht="12.75">
      <c r="A279" s="68"/>
      <c r="F279" s="70"/>
    </row>
    <row r="280" spans="1:6" s="57" customFormat="1" ht="12.75">
      <c r="A280" s="68"/>
      <c r="F280" s="70"/>
    </row>
    <row r="281" spans="1:6" s="57" customFormat="1" ht="12.75">
      <c r="A281" s="68"/>
      <c r="F281" s="70"/>
    </row>
    <row r="282" spans="1:6" s="57" customFormat="1" ht="12.75">
      <c r="A282" s="68"/>
      <c r="F282" s="70"/>
    </row>
    <row r="283" spans="1:6" s="57" customFormat="1" ht="12.75">
      <c r="A283" s="68"/>
      <c r="F283" s="70"/>
    </row>
    <row r="284" spans="1:6" s="57" customFormat="1" ht="12.75">
      <c r="A284" s="68"/>
      <c r="F284" s="70"/>
    </row>
    <row r="285" spans="1:6" s="57" customFormat="1" ht="12.75">
      <c r="A285" s="68"/>
      <c r="F285" s="70"/>
    </row>
    <row r="286" spans="1:6" s="57" customFormat="1" ht="12.75">
      <c r="A286" s="68"/>
      <c r="F286" s="70"/>
    </row>
    <row r="287" spans="1:6" s="57" customFormat="1" ht="12.75">
      <c r="A287" s="68"/>
      <c r="F287" s="70"/>
    </row>
    <row r="288" spans="1:6" s="57" customFormat="1" ht="12.75">
      <c r="A288" s="68"/>
      <c r="F288" s="70"/>
    </row>
    <row r="289" spans="1:6" s="57" customFormat="1" ht="12.75">
      <c r="A289" s="68"/>
      <c r="F289" s="70"/>
    </row>
    <row r="290" spans="1:6" s="57" customFormat="1" ht="12.75">
      <c r="A290" s="68"/>
      <c r="F290" s="70"/>
    </row>
    <row r="291" spans="1:6" s="57" customFormat="1" ht="12.75">
      <c r="A291" s="68"/>
      <c r="F291" s="70"/>
    </row>
    <row r="292" spans="1:6" s="57" customFormat="1" ht="12.75">
      <c r="A292" s="68"/>
      <c r="F292" s="70"/>
    </row>
    <row r="293" spans="1:6" s="57" customFormat="1" ht="12.75">
      <c r="A293" s="68"/>
      <c r="F293" s="70"/>
    </row>
    <row r="294" spans="1:6" s="57" customFormat="1" ht="12.75">
      <c r="A294" s="68"/>
      <c r="F294" s="70"/>
    </row>
    <row r="295" spans="1:6" s="57" customFormat="1" ht="12.75">
      <c r="A295" s="68"/>
      <c r="F295" s="70"/>
    </row>
    <row r="296" spans="1:6" s="57" customFormat="1" ht="12.75">
      <c r="A296" s="68"/>
      <c r="F296" s="70"/>
    </row>
    <row r="297" spans="1:6" s="57" customFormat="1" ht="12.75">
      <c r="A297" s="68"/>
      <c r="F297" s="70"/>
    </row>
    <row r="298" spans="1:6" s="57" customFormat="1" ht="12.75">
      <c r="A298" s="68"/>
      <c r="F298" s="70"/>
    </row>
    <row r="299" spans="1:6" s="57" customFormat="1" ht="12.75">
      <c r="A299" s="68"/>
      <c r="F299" s="70"/>
    </row>
    <row r="300" spans="1:6" s="57" customFormat="1" ht="12.75">
      <c r="A300" s="68"/>
      <c r="F300" s="70"/>
    </row>
    <row r="301" spans="1:6" s="57" customFormat="1" ht="12.75">
      <c r="A301" s="68"/>
      <c r="F301" s="70"/>
    </row>
    <row r="302" spans="1:6" s="57" customFormat="1" ht="12.75">
      <c r="A302" s="68"/>
      <c r="F302" s="70"/>
    </row>
    <row r="303" spans="1:6" s="57" customFormat="1" ht="12.75">
      <c r="A303" s="68"/>
      <c r="F303" s="70"/>
    </row>
    <row r="304" spans="1:6" s="57" customFormat="1" ht="12.75">
      <c r="A304" s="68"/>
      <c r="F304" s="70"/>
    </row>
    <row r="305" spans="1:6" s="57" customFormat="1" ht="12.75">
      <c r="A305" s="68"/>
      <c r="F305" s="70"/>
    </row>
    <row r="306" spans="1:6" s="57" customFormat="1" ht="12.75">
      <c r="A306" s="68"/>
      <c r="F306" s="70"/>
    </row>
    <row r="307" spans="1:6" s="57" customFormat="1" ht="12.75">
      <c r="A307" s="68"/>
      <c r="F307" s="70"/>
    </row>
    <row r="308" spans="1:6" s="57" customFormat="1" ht="12.75">
      <c r="A308" s="68"/>
      <c r="F308" s="70"/>
    </row>
    <row r="309" spans="1:6" s="57" customFormat="1" ht="12.75">
      <c r="A309" s="68"/>
      <c r="F309" s="70"/>
    </row>
    <row r="310" spans="1:6" s="57" customFormat="1" ht="12.75">
      <c r="A310" s="68"/>
      <c r="F310" s="70"/>
    </row>
    <row r="311" spans="1:6" s="57" customFormat="1" ht="12.75">
      <c r="A311" s="68"/>
      <c r="F311" s="70"/>
    </row>
    <row r="312" spans="1:6" s="57" customFormat="1" ht="12.75">
      <c r="A312" s="68"/>
      <c r="F312" s="70"/>
    </row>
    <row r="313" spans="1:6" s="57" customFormat="1" ht="12.75">
      <c r="A313" s="68"/>
      <c r="F313" s="70"/>
    </row>
    <row r="314" spans="1:6" s="57" customFormat="1" ht="12.75">
      <c r="A314" s="68"/>
      <c r="F314" s="70"/>
    </row>
    <row r="315" spans="1:6" s="57" customFormat="1" ht="12.75">
      <c r="A315" s="68"/>
      <c r="F315" s="70"/>
    </row>
    <row r="316" spans="1:6" s="57" customFormat="1" ht="12.75">
      <c r="A316" s="68"/>
      <c r="F316" s="70"/>
    </row>
    <row r="317" spans="1:6" s="57" customFormat="1" ht="12.75">
      <c r="A317" s="68"/>
      <c r="F317" s="70"/>
    </row>
    <row r="318" spans="1:6" s="57" customFormat="1" ht="12.75">
      <c r="A318" s="68"/>
      <c r="F318" s="70"/>
    </row>
    <row r="319" spans="1:6" s="57" customFormat="1" ht="12.75">
      <c r="A319" s="68"/>
      <c r="F319" s="70"/>
    </row>
    <row r="320" spans="1:6" s="57" customFormat="1" ht="12.75">
      <c r="A320" s="68"/>
      <c r="F320" s="70"/>
    </row>
    <row r="321" spans="1:6" s="57" customFormat="1" ht="12.75">
      <c r="A321" s="68"/>
      <c r="F321" s="70"/>
    </row>
    <row r="322" spans="1:6" s="57" customFormat="1" ht="12.75">
      <c r="A322" s="68"/>
      <c r="F322" s="70"/>
    </row>
    <row r="323" spans="1:6" s="57" customFormat="1" ht="12.75">
      <c r="A323" s="68"/>
      <c r="F323" s="70"/>
    </row>
    <row r="324" spans="1:6" s="57" customFormat="1" ht="12.75">
      <c r="A324" s="68"/>
      <c r="F324" s="70"/>
    </row>
    <row r="325" spans="1:6" s="57" customFormat="1" ht="12.75">
      <c r="A325" s="68"/>
      <c r="F325" s="70"/>
    </row>
    <row r="326" spans="1:6" s="57" customFormat="1" ht="12.75">
      <c r="A326" s="68"/>
      <c r="F326" s="70"/>
    </row>
    <row r="327" spans="1:6" s="57" customFormat="1" ht="12.75">
      <c r="A327" s="68"/>
      <c r="F327" s="70"/>
    </row>
    <row r="328" spans="1:6" s="57" customFormat="1" ht="12.75">
      <c r="A328" s="68"/>
      <c r="F328" s="70"/>
    </row>
    <row r="329" spans="1:6" s="57" customFormat="1" ht="12.75">
      <c r="A329" s="68"/>
      <c r="F329" s="70"/>
    </row>
    <row r="330" spans="1:6" s="57" customFormat="1" ht="12.75">
      <c r="A330" s="68"/>
      <c r="F330" s="70"/>
    </row>
    <row r="331" spans="1:6" s="57" customFormat="1" ht="12.75">
      <c r="A331" s="68"/>
      <c r="F331" s="70"/>
    </row>
    <row r="332" spans="1:6" s="57" customFormat="1" ht="12.75">
      <c r="A332" s="68"/>
      <c r="F332" s="70"/>
    </row>
    <row r="333" spans="1:6" s="57" customFormat="1" ht="12.75">
      <c r="A333" s="68"/>
      <c r="F333" s="70"/>
    </row>
    <row r="334" spans="1:6" s="57" customFormat="1" ht="12.75">
      <c r="A334" s="68"/>
      <c r="F334" s="70"/>
    </row>
    <row r="335" spans="1:6" s="57" customFormat="1" ht="12.75">
      <c r="A335" s="68"/>
      <c r="F335" s="70"/>
    </row>
    <row r="336" spans="1:6" s="57" customFormat="1" ht="12.75">
      <c r="A336" s="68"/>
      <c r="F336" s="70"/>
    </row>
    <row r="337" spans="1:6" s="57" customFormat="1" ht="12.75">
      <c r="A337" s="68"/>
      <c r="F337" s="70"/>
    </row>
    <row r="338" spans="1:6" s="57" customFormat="1" ht="12.75">
      <c r="A338" s="68"/>
      <c r="F338" s="70"/>
    </row>
    <row r="339" spans="1:6" s="57" customFormat="1" ht="12.75">
      <c r="A339" s="68"/>
      <c r="F339" s="70"/>
    </row>
    <row r="340" spans="1:6" s="57" customFormat="1" ht="12.75">
      <c r="A340" s="68"/>
      <c r="F340" s="70"/>
    </row>
    <row r="341" spans="1:6" s="57" customFormat="1" ht="12.75">
      <c r="A341" s="68"/>
      <c r="F341" s="70"/>
    </row>
    <row r="342" spans="1:6" s="57" customFormat="1" ht="12.75">
      <c r="A342" s="68"/>
      <c r="F342" s="70"/>
    </row>
    <row r="343" spans="1:6" s="57" customFormat="1" ht="12.75">
      <c r="A343" s="68"/>
      <c r="F343" s="70"/>
    </row>
    <row r="344" spans="1:6" s="57" customFormat="1" ht="12.75">
      <c r="A344" s="68"/>
      <c r="F344" s="70"/>
    </row>
    <row r="345" spans="1:6" s="57" customFormat="1" ht="12.75">
      <c r="A345" s="68"/>
      <c r="F345" s="70"/>
    </row>
    <row r="346" spans="1:6" s="57" customFormat="1" ht="12.75">
      <c r="A346" s="68"/>
      <c r="F346" s="70"/>
    </row>
    <row r="347" spans="1:6" s="57" customFormat="1" ht="12.75">
      <c r="A347" s="68"/>
      <c r="F347" s="70"/>
    </row>
    <row r="348" spans="1:6" s="57" customFormat="1" ht="12.75">
      <c r="A348" s="68"/>
      <c r="F348" s="70"/>
    </row>
    <row r="349" spans="1:6" s="57" customFormat="1" ht="12.75">
      <c r="A349" s="68"/>
      <c r="F349" s="70"/>
    </row>
    <row r="350" spans="1:6" s="57" customFormat="1" ht="12.75">
      <c r="A350" s="68"/>
      <c r="F350" s="70"/>
    </row>
    <row r="351" spans="1:6" s="57" customFormat="1" ht="12.75">
      <c r="A351" s="68"/>
      <c r="F351" s="70"/>
    </row>
    <row r="352" spans="1:6" s="57" customFormat="1" ht="12.75">
      <c r="A352" s="68"/>
      <c r="F352" s="70"/>
    </row>
    <row r="353" spans="1:6" s="57" customFormat="1" ht="12.75">
      <c r="A353" s="68"/>
      <c r="F353" s="70"/>
    </row>
    <row r="354" spans="1:6" s="57" customFormat="1" ht="12.75">
      <c r="A354" s="68"/>
      <c r="F354" s="70"/>
    </row>
    <row r="355" spans="1:6" s="57" customFormat="1" ht="12.75">
      <c r="A355" s="68"/>
      <c r="F355" s="70"/>
    </row>
    <row r="356" spans="1:6" s="57" customFormat="1" ht="12.75">
      <c r="A356" s="68"/>
      <c r="F356" s="70"/>
    </row>
    <row r="357" spans="1:6" s="57" customFormat="1" ht="12.75">
      <c r="A357" s="68"/>
      <c r="F357" s="70"/>
    </row>
    <row r="358" spans="1:6" s="57" customFormat="1" ht="12.75">
      <c r="A358" s="68"/>
      <c r="F358" s="70"/>
    </row>
    <row r="359" spans="1:6" s="57" customFormat="1" ht="12.75">
      <c r="A359" s="68"/>
      <c r="F359" s="70"/>
    </row>
    <row r="360" spans="1:6" s="57" customFormat="1" ht="12.75">
      <c r="A360" s="68"/>
      <c r="F360" s="70"/>
    </row>
    <row r="361" spans="1:6" s="57" customFormat="1" ht="12.75">
      <c r="A361" s="68"/>
      <c r="F361" s="70"/>
    </row>
    <row r="362" spans="1:6" s="57" customFormat="1" ht="12.75">
      <c r="A362" s="68"/>
      <c r="F362" s="70"/>
    </row>
    <row r="363" spans="1:6" s="57" customFormat="1" ht="12.75">
      <c r="A363" s="68"/>
      <c r="F363" s="70"/>
    </row>
    <row r="364" spans="1:6" s="57" customFormat="1" ht="12.75">
      <c r="A364" s="68"/>
      <c r="F364" s="70"/>
    </row>
    <row r="365" spans="1:6" s="57" customFormat="1" ht="12.75">
      <c r="A365" s="68"/>
      <c r="F365" s="70"/>
    </row>
    <row r="366" spans="1:6" s="57" customFormat="1" ht="12.75">
      <c r="A366" s="68"/>
      <c r="F366" s="70"/>
    </row>
    <row r="367" spans="1:6" s="57" customFormat="1" ht="12.75">
      <c r="A367" s="68"/>
      <c r="F367" s="70"/>
    </row>
    <row r="368" spans="1:6" s="57" customFormat="1" ht="12.75">
      <c r="A368" s="68"/>
      <c r="F368" s="70"/>
    </row>
    <row r="369" spans="1:6" s="57" customFormat="1" ht="12.75">
      <c r="A369" s="68"/>
      <c r="F369" s="70"/>
    </row>
    <row r="370" spans="1:6" s="57" customFormat="1" ht="12.75">
      <c r="A370" s="68"/>
      <c r="F370" s="70"/>
    </row>
    <row r="371" spans="1:6" s="57" customFormat="1" ht="12.75">
      <c r="A371" s="68"/>
      <c r="F371" s="70"/>
    </row>
    <row r="372" spans="1:6" s="57" customFormat="1" ht="12.75">
      <c r="A372" s="68"/>
      <c r="F372" s="70"/>
    </row>
    <row r="373" spans="1:6" s="57" customFormat="1" ht="12.75">
      <c r="A373" s="68"/>
      <c r="F373" s="70"/>
    </row>
    <row r="374" spans="1:6" s="57" customFormat="1" ht="12.75">
      <c r="A374" s="68"/>
      <c r="F374" s="70"/>
    </row>
    <row r="375" spans="1:6" s="57" customFormat="1" ht="12.75">
      <c r="A375" s="68"/>
      <c r="F375" s="70"/>
    </row>
    <row r="376" spans="1:6" s="57" customFormat="1" ht="12.75">
      <c r="A376" s="68"/>
      <c r="F376" s="70"/>
    </row>
    <row r="377" spans="1:6" s="57" customFormat="1" ht="12.75">
      <c r="A377" s="68"/>
      <c r="F377" s="70"/>
    </row>
    <row r="378" spans="1:6" s="57" customFormat="1" ht="12.75">
      <c r="A378" s="68"/>
      <c r="F378" s="70"/>
    </row>
    <row r="379" spans="1:6" s="57" customFormat="1" ht="12.75">
      <c r="A379" s="68"/>
      <c r="F379" s="70"/>
    </row>
    <row r="380" spans="1:6" s="57" customFormat="1" ht="12.75">
      <c r="A380" s="68"/>
      <c r="F380" s="70"/>
    </row>
    <row r="381" spans="1:6" s="57" customFormat="1" ht="12.75">
      <c r="A381" s="68"/>
      <c r="F381" s="70"/>
    </row>
    <row r="382" spans="1:6" s="57" customFormat="1" ht="12.75">
      <c r="A382" s="68"/>
      <c r="F382" s="70"/>
    </row>
    <row r="383" spans="1:6" s="57" customFormat="1" ht="12.75">
      <c r="A383" s="68"/>
      <c r="F383" s="70"/>
    </row>
    <row r="384" spans="1:6" s="57" customFormat="1" ht="12.75">
      <c r="A384" s="68"/>
      <c r="F384" s="70"/>
    </row>
    <row r="385" spans="1:6" s="57" customFormat="1" ht="12.75">
      <c r="A385" s="68"/>
      <c r="F385" s="70"/>
    </row>
    <row r="386" spans="1:6" s="57" customFormat="1" ht="12.75">
      <c r="A386" s="68"/>
      <c r="F386" s="70"/>
    </row>
    <row r="387" spans="1:6" s="57" customFormat="1" ht="12.75">
      <c r="A387" s="68"/>
      <c r="F387" s="70"/>
    </row>
    <row r="388" spans="1:6" s="57" customFormat="1" ht="12.75">
      <c r="A388" s="68"/>
      <c r="F388" s="70"/>
    </row>
    <row r="389" spans="1:6" s="57" customFormat="1" ht="12.75">
      <c r="A389" s="68"/>
      <c r="F389" s="70"/>
    </row>
    <row r="390" spans="1:6" s="57" customFormat="1" ht="12.75">
      <c r="A390" s="68"/>
      <c r="F390" s="70"/>
    </row>
    <row r="391" spans="1:6" s="57" customFormat="1" ht="12.75">
      <c r="A391" s="68"/>
      <c r="F391" s="70"/>
    </row>
    <row r="392" spans="1:6" s="57" customFormat="1" ht="12.75">
      <c r="A392" s="68"/>
      <c r="F392" s="70"/>
    </row>
    <row r="393" spans="1:6" s="57" customFormat="1" ht="12.75">
      <c r="A393" s="68"/>
      <c r="F393" s="70"/>
    </row>
    <row r="394" spans="1:6" s="57" customFormat="1" ht="12.75">
      <c r="A394" s="68"/>
      <c r="F394" s="70"/>
    </row>
    <row r="395" spans="1:6" s="57" customFormat="1" ht="12.75">
      <c r="A395" s="68"/>
      <c r="F395" s="70"/>
    </row>
    <row r="396" spans="1:6" s="57" customFormat="1" ht="12.75">
      <c r="A396" s="68"/>
      <c r="F396" s="70"/>
    </row>
    <row r="397" spans="1:6" s="57" customFormat="1" ht="12.75">
      <c r="A397" s="68"/>
      <c r="F397" s="70"/>
    </row>
    <row r="398" spans="1:6" s="57" customFormat="1" ht="12.75">
      <c r="A398" s="68"/>
      <c r="F398" s="70"/>
    </row>
    <row r="399" spans="1:6" s="57" customFormat="1" ht="12.75">
      <c r="A399" s="68"/>
      <c r="F399" s="70"/>
    </row>
    <row r="400" spans="1:6" s="57" customFormat="1" ht="12.75">
      <c r="A400" s="68"/>
      <c r="F400" s="70"/>
    </row>
    <row r="401" spans="1:6" s="57" customFormat="1" ht="12.75">
      <c r="A401" s="68"/>
      <c r="F401" s="70"/>
    </row>
    <row r="402" spans="1:6" s="57" customFormat="1" ht="12.75">
      <c r="A402" s="68"/>
      <c r="F402" s="70"/>
    </row>
    <row r="403" spans="1:6" s="57" customFormat="1" ht="12.75">
      <c r="A403" s="68"/>
      <c r="F403" s="70"/>
    </row>
    <row r="404" spans="1:6" s="57" customFormat="1" ht="12.75">
      <c r="A404" s="68"/>
      <c r="F404" s="70"/>
    </row>
    <row r="405" spans="1:6" s="57" customFormat="1" ht="12.75">
      <c r="A405" s="68"/>
      <c r="F405" s="70"/>
    </row>
    <row r="406" spans="1:6" s="57" customFormat="1" ht="12.75">
      <c r="A406" s="68"/>
      <c r="F406" s="70"/>
    </row>
    <row r="407" spans="1:6" s="57" customFormat="1" ht="12.75">
      <c r="A407" s="68"/>
      <c r="F407" s="70"/>
    </row>
    <row r="408" spans="1:6" s="57" customFormat="1" ht="12.75">
      <c r="A408" s="68"/>
      <c r="F408" s="70"/>
    </row>
    <row r="409" spans="1:6" s="57" customFormat="1" ht="12.75">
      <c r="A409" s="68"/>
      <c r="F409" s="70"/>
    </row>
    <row r="410" spans="1:6" s="57" customFormat="1" ht="12.75">
      <c r="A410" s="68"/>
      <c r="F410" s="70"/>
    </row>
    <row r="411" spans="1:6" s="57" customFormat="1" ht="12.75">
      <c r="A411" s="68"/>
      <c r="F411" s="70"/>
    </row>
    <row r="412" spans="1:6" s="57" customFormat="1" ht="12.75">
      <c r="A412" s="68"/>
      <c r="F412" s="70"/>
    </row>
    <row r="413" spans="1:6" s="57" customFormat="1" ht="12.75">
      <c r="A413" s="68"/>
      <c r="F413" s="70"/>
    </row>
    <row r="414" spans="1:6" s="57" customFormat="1" ht="12.75">
      <c r="A414" s="68"/>
      <c r="F414" s="70"/>
    </row>
    <row r="415" spans="1:6" s="57" customFormat="1" ht="12.75">
      <c r="A415" s="68"/>
      <c r="F415" s="70"/>
    </row>
    <row r="416" spans="1:6" s="57" customFormat="1" ht="12.75">
      <c r="A416" s="68"/>
      <c r="F416" s="70"/>
    </row>
    <row r="417" spans="1:6" s="57" customFormat="1" ht="12.75">
      <c r="A417" s="68"/>
      <c r="F417" s="70"/>
    </row>
    <row r="418" spans="1:6" s="57" customFormat="1" ht="12.75">
      <c r="A418" s="68"/>
      <c r="F418" s="70"/>
    </row>
    <row r="419" spans="1:6" s="57" customFormat="1" ht="12.75">
      <c r="A419" s="68"/>
      <c r="F419" s="70"/>
    </row>
    <row r="420" spans="1:6" s="57" customFormat="1" ht="12.75">
      <c r="A420" s="68"/>
      <c r="F420" s="70"/>
    </row>
    <row r="421" spans="1:6" s="57" customFormat="1" ht="12.75">
      <c r="A421" s="68"/>
      <c r="F421" s="70"/>
    </row>
    <row r="422" spans="1:6" s="57" customFormat="1" ht="12.75">
      <c r="A422" s="68"/>
      <c r="F422" s="70"/>
    </row>
    <row r="423" spans="1:6" s="57" customFormat="1" ht="12.75">
      <c r="A423" s="68"/>
      <c r="F423" s="70"/>
    </row>
    <row r="424" spans="1:6" s="57" customFormat="1" ht="12.75">
      <c r="A424" s="68"/>
      <c r="F424" s="70"/>
    </row>
    <row r="425" spans="1:6" s="57" customFormat="1" ht="12.75">
      <c r="A425" s="68"/>
      <c r="F425" s="70"/>
    </row>
    <row r="426" spans="1:6" s="57" customFormat="1" ht="12.75">
      <c r="A426" s="68"/>
      <c r="F426" s="70"/>
    </row>
    <row r="427" spans="1:6" s="57" customFormat="1" ht="12.75">
      <c r="A427" s="68"/>
      <c r="F427" s="70"/>
    </row>
    <row r="428" spans="1:6" s="57" customFormat="1" ht="12.75">
      <c r="A428" s="68"/>
      <c r="F428" s="70"/>
    </row>
    <row r="429" spans="1:6" s="57" customFormat="1" ht="12.75">
      <c r="A429" s="68"/>
      <c r="F429" s="70"/>
    </row>
    <row r="430" spans="1:6" s="57" customFormat="1" ht="12.75">
      <c r="A430" s="68"/>
      <c r="F430" s="70"/>
    </row>
    <row r="431" spans="1:6" s="57" customFormat="1" ht="12.75">
      <c r="A431" s="68"/>
      <c r="F431" s="70"/>
    </row>
    <row r="432" spans="1:6" s="57" customFormat="1" ht="12.75">
      <c r="A432" s="68"/>
      <c r="F432" s="70"/>
    </row>
    <row r="433" spans="1:6" s="57" customFormat="1" ht="12.75">
      <c r="A433" s="68"/>
      <c r="F433" s="70"/>
    </row>
    <row r="434" spans="1:6" s="57" customFormat="1" ht="12.75">
      <c r="A434" s="68"/>
      <c r="F434" s="70"/>
    </row>
    <row r="435" spans="1:6" s="57" customFormat="1" ht="12.75">
      <c r="A435" s="68"/>
      <c r="F435" s="70"/>
    </row>
    <row r="436" spans="1:6" s="57" customFormat="1" ht="12.75">
      <c r="A436" s="68"/>
      <c r="F436" s="70"/>
    </row>
    <row r="437" spans="1:6" s="57" customFormat="1" ht="12.75">
      <c r="A437" s="68"/>
      <c r="F437" s="70"/>
    </row>
    <row r="438" spans="1:6" s="57" customFormat="1" ht="12.75">
      <c r="A438" s="68"/>
      <c r="F438" s="70"/>
    </row>
    <row r="439" spans="1:6" s="57" customFormat="1" ht="12.75">
      <c r="A439" s="68"/>
      <c r="F439" s="70"/>
    </row>
    <row r="440" spans="1:6" s="57" customFormat="1" ht="12.75">
      <c r="A440" s="68"/>
      <c r="F440" s="70"/>
    </row>
    <row r="441" spans="1:6" s="57" customFormat="1" ht="12.75">
      <c r="A441" s="68"/>
      <c r="F441" s="70"/>
    </row>
    <row r="442" spans="1:6" s="57" customFormat="1" ht="12.75">
      <c r="A442" s="68"/>
      <c r="F442" s="70"/>
    </row>
    <row r="443" spans="1:6" s="57" customFormat="1" ht="12.75">
      <c r="A443" s="68"/>
      <c r="F443" s="70"/>
    </row>
    <row r="444" spans="1:6" s="57" customFormat="1" ht="12.75">
      <c r="A444" s="68"/>
      <c r="F444" s="70"/>
    </row>
    <row r="445" spans="1:6" s="57" customFormat="1" ht="12.75">
      <c r="A445" s="68"/>
      <c r="F445" s="70"/>
    </row>
    <row r="446" spans="1:6" s="57" customFormat="1" ht="12.75">
      <c r="A446" s="68"/>
      <c r="F446" s="70"/>
    </row>
    <row r="447" spans="1:6" s="57" customFormat="1" ht="12.75">
      <c r="A447" s="68"/>
      <c r="F447" s="70"/>
    </row>
    <row r="448" spans="1:6" s="57" customFormat="1" ht="12.75">
      <c r="A448" s="68"/>
      <c r="F448" s="70"/>
    </row>
    <row r="449" spans="1:6" s="57" customFormat="1" ht="12.75">
      <c r="A449" s="68"/>
      <c r="F449" s="70"/>
    </row>
    <row r="450" spans="1:6" s="57" customFormat="1" ht="12.75">
      <c r="A450" s="68"/>
      <c r="F450" s="70"/>
    </row>
    <row r="451" spans="1:6" s="57" customFormat="1" ht="12.75">
      <c r="A451" s="68"/>
      <c r="F451" s="70"/>
    </row>
    <row r="452" spans="1:6" s="57" customFormat="1" ht="12.75">
      <c r="A452" s="68"/>
      <c r="F452" s="70"/>
    </row>
    <row r="453" spans="1:6" s="57" customFormat="1" ht="12.75">
      <c r="A453" s="68"/>
      <c r="F453" s="70"/>
    </row>
    <row r="454" spans="1:6" s="57" customFormat="1" ht="12.75">
      <c r="A454" s="68"/>
      <c r="F454" s="70"/>
    </row>
    <row r="455" spans="1:6" s="57" customFormat="1" ht="12.75">
      <c r="A455" s="68"/>
      <c r="F455" s="70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</sheetData>
  <sheetProtection/>
  <mergeCells count="12">
    <mergeCell ref="J53:K53"/>
    <mergeCell ref="J5:J6"/>
    <mergeCell ref="K5:K6"/>
    <mergeCell ref="L5:L6"/>
    <mergeCell ref="A3:L3"/>
    <mergeCell ref="A4:L4"/>
    <mergeCell ref="A5:A6"/>
    <mergeCell ref="B5:B6"/>
    <mergeCell ref="C5:E5"/>
    <mergeCell ref="F5:F6"/>
    <mergeCell ref="G5:H5"/>
    <mergeCell ref="I5:I6"/>
  </mergeCells>
  <printOptions/>
  <pageMargins left="0.1968503937007874" right="0.1968503937007874" top="0.35433070866141736" bottom="0.1968503937007874" header="0.31496062992125984" footer="0.31496062992125984"/>
  <pageSetup horizontalDpi="600" verticalDpi="600" orientation="landscape" paperSize="8" scale="70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X655"/>
  <sheetViews>
    <sheetView view="pageBreakPreview" zoomScale="75" zoomScaleNormal="75" zoomScaleSheetLayoutView="75" zoomScalePageLayoutView="0" workbookViewId="0" topLeftCell="B1">
      <pane xSplit="1" ySplit="6" topLeftCell="I31" activePane="bottomRight" state="frozen"/>
      <selection pane="topLeft" activeCell="B1" sqref="B1"/>
      <selection pane="topRight" activeCell="C1" sqref="C1"/>
      <selection pane="bottomLeft" activeCell="B7" sqref="B7"/>
      <selection pane="bottomRight" activeCell="I31" sqref="I31"/>
    </sheetView>
  </sheetViews>
  <sheetFormatPr defaultColWidth="9.140625" defaultRowHeight="12.75"/>
  <cols>
    <col min="1" max="1" width="6.28125" style="1" customWidth="1"/>
    <col min="2" max="2" width="100.00390625" style="1" customWidth="1"/>
    <col min="3" max="3" width="16.8515625" style="1" customWidth="1"/>
    <col min="4" max="4" width="16.00390625" style="1" customWidth="1"/>
    <col min="5" max="5" width="15.57421875" style="1" customWidth="1"/>
    <col min="6" max="6" width="17.7109375" style="2" customWidth="1"/>
    <col min="7" max="7" width="18.28125" style="1" customWidth="1"/>
    <col min="8" max="9" width="16.140625" style="1" customWidth="1"/>
    <col min="10" max="10" width="17.8515625" style="1" customWidth="1"/>
    <col min="11" max="11" width="19.28125" style="1" customWidth="1"/>
    <col min="12" max="12" width="23.8515625" style="1" customWidth="1"/>
    <col min="13" max="16384" width="9.140625" style="1" customWidth="1"/>
  </cols>
  <sheetData>
    <row r="2" ht="12.75">
      <c r="G2" s="4"/>
    </row>
    <row r="3" spans="1:12" ht="20.25">
      <c r="A3" s="315" t="s">
        <v>104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ht="62.25" customHeight="1" thickBot="1">
      <c r="A4" s="316" t="s">
        <v>162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8" customFormat="1" ht="33.75" customHeight="1" thickBot="1">
      <c r="A5" s="324" t="s">
        <v>16</v>
      </c>
      <c r="B5" s="326"/>
      <c r="C5" s="326" t="s">
        <v>149</v>
      </c>
      <c r="D5" s="326"/>
      <c r="E5" s="326"/>
      <c r="F5" s="327" t="s">
        <v>141</v>
      </c>
      <c r="G5" s="328" t="s">
        <v>15</v>
      </c>
      <c r="H5" s="328"/>
      <c r="I5" s="329" t="s">
        <v>103</v>
      </c>
      <c r="J5" s="330" t="s">
        <v>92</v>
      </c>
      <c r="K5" s="331" t="s">
        <v>153</v>
      </c>
      <c r="L5" s="331" t="s">
        <v>94</v>
      </c>
    </row>
    <row r="6" spans="1:12" s="8" customFormat="1" ht="49.5" customHeight="1" thickBot="1">
      <c r="A6" s="325"/>
      <c r="B6" s="326"/>
      <c r="C6" s="189" t="s">
        <v>150</v>
      </c>
      <c r="D6" s="189" t="s">
        <v>152</v>
      </c>
      <c r="E6" s="189" t="s">
        <v>151</v>
      </c>
      <c r="F6" s="327"/>
      <c r="G6" s="173" t="s">
        <v>139</v>
      </c>
      <c r="H6" s="173" t="s">
        <v>140</v>
      </c>
      <c r="I6" s="329"/>
      <c r="J6" s="330"/>
      <c r="K6" s="331"/>
      <c r="L6" s="331"/>
    </row>
    <row r="7" spans="1:12" s="8" customFormat="1" ht="18" customHeight="1">
      <c r="A7" s="20">
        <v>1</v>
      </c>
      <c r="B7" s="182">
        <v>2</v>
      </c>
      <c r="C7" s="205"/>
      <c r="D7" s="19"/>
      <c r="E7" s="19"/>
      <c r="F7" s="186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</row>
    <row r="8" spans="1:12" s="8" customFormat="1" ht="18" customHeight="1">
      <c r="A8" s="19"/>
      <c r="B8" s="183"/>
      <c r="C8" s="205"/>
      <c r="D8" s="19"/>
      <c r="E8" s="19"/>
      <c r="F8" s="186"/>
      <c r="G8" s="19"/>
      <c r="H8" s="19"/>
      <c r="I8" s="42"/>
      <c r="J8" s="42"/>
      <c r="K8" s="42"/>
      <c r="L8" s="42"/>
    </row>
    <row r="9" spans="1:12" s="8" customFormat="1" ht="18" customHeight="1">
      <c r="A9" s="19"/>
      <c r="B9" s="184" t="s">
        <v>80</v>
      </c>
      <c r="C9" s="206"/>
      <c r="D9" s="191"/>
      <c r="E9" s="191"/>
      <c r="F9" s="187">
        <v>46.481273707865164</v>
      </c>
      <c r="G9" s="19"/>
      <c r="H9" s="19"/>
      <c r="I9" s="212">
        <v>3.217</v>
      </c>
      <c r="J9" s="42"/>
      <c r="K9" s="42"/>
      <c r="L9" s="42"/>
    </row>
    <row r="10" spans="1:12" s="8" customFormat="1" ht="18" customHeight="1">
      <c r="A10" s="19"/>
      <c r="B10" s="184" t="s">
        <v>81</v>
      </c>
      <c r="C10" s="207"/>
      <c r="D10" s="114"/>
      <c r="E10" s="179"/>
      <c r="F10" s="187">
        <v>3138675.99026966</v>
      </c>
      <c r="G10" s="19"/>
      <c r="H10" s="19"/>
      <c r="I10" s="167">
        <v>1873331.2405</v>
      </c>
      <c r="J10" s="42"/>
      <c r="K10" s="42"/>
      <c r="L10" s="42"/>
    </row>
    <row r="11" spans="1:12" s="8" customFormat="1" ht="18" customHeight="1">
      <c r="A11" s="19"/>
      <c r="B11" s="184" t="s">
        <v>82</v>
      </c>
      <c r="C11" s="207"/>
      <c r="D11" s="114"/>
      <c r="E11" s="180"/>
      <c r="F11" s="188">
        <v>4353105</v>
      </c>
      <c r="G11" s="117">
        <v>4353105</v>
      </c>
      <c r="H11" s="113">
        <v>10.24</v>
      </c>
      <c r="I11" s="167"/>
      <c r="J11" s="42"/>
      <c r="K11" s="42"/>
      <c r="L11" s="42"/>
    </row>
    <row r="12" spans="1:12" s="8" customFormat="1" ht="18" customHeight="1">
      <c r="A12" s="19"/>
      <c r="B12" s="184" t="s">
        <v>83</v>
      </c>
      <c r="C12" s="207"/>
      <c r="D12" s="180">
        <v>38732.484</v>
      </c>
      <c r="E12" s="181"/>
      <c r="F12" s="188">
        <f>F11*F9/1000</f>
        <v>202337.86498407638</v>
      </c>
      <c r="G12" s="19"/>
      <c r="H12" s="19"/>
      <c r="I12" s="167">
        <v>128057.031</v>
      </c>
      <c r="J12" s="42"/>
      <c r="K12" s="42"/>
      <c r="L12" s="42"/>
    </row>
    <row r="13" spans="1:12" s="8" customFormat="1" ht="18" customHeight="1">
      <c r="A13" s="19"/>
      <c r="B13" s="184" t="s">
        <v>84</v>
      </c>
      <c r="C13" s="207"/>
      <c r="D13" s="180"/>
      <c r="E13" s="181"/>
      <c r="F13" s="188">
        <f>F10*H11/1000</f>
        <v>32140.04214036132</v>
      </c>
      <c r="G13" s="19"/>
      <c r="H13" s="19"/>
      <c r="I13" s="167">
        <v>17962</v>
      </c>
      <c r="J13" s="42"/>
      <c r="K13" s="42"/>
      <c r="L13" s="42"/>
    </row>
    <row r="14" spans="1:12" s="8" customFormat="1" ht="18" customHeight="1">
      <c r="A14" s="19"/>
      <c r="B14" s="184" t="s">
        <v>85</v>
      </c>
      <c r="C14" s="207"/>
      <c r="D14" s="180">
        <v>69254.64</v>
      </c>
      <c r="E14" s="181"/>
      <c r="F14" s="186"/>
      <c r="G14" s="19"/>
      <c r="H14" s="19"/>
      <c r="I14" s="167">
        <f>I18-I12-I13</f>
        <v>261436.42664999998</v>
      </c>
      <c r="J14" s="42"/>
      <c r="K14" s="42"/>
      <c r="L14" s="42"/>
    </row>
    <row r="15" spans="1:12" s="8" customFormat="1" ht="18" customHeight="1">
      <c r="A15" s="19"/>
      <c r="B15" s="184" t="s">
        <v>86</v>
      </c>
      <c r="C15" s="207"/>
      <c r="D15" s="180">
        <v>300000</v>
      </c>
      <c r="E15" s="181"/>
      <c r="F15" s="186"/>
      <c r="G15" s="19"/>
      <c r="H15" s="19"/>
      <c r="I15" s="167">
        <v>0</v>
      </c>
      <c r="J15" s="42"/>
      <c r="K15" s="42"/>
      <c r="L15" s="42"/>
    </row>
    <row r="16" spans="1:11" s="8" customFormat="1" ht="18" customHeight="1">
      <c r="A16" s="19"/>
      <c r="B16" s="185" t="s">
        <v>57</v>
      </c>
      <c r="C16" s="208"/>
      <c r="D16" s="190">
        <f>D12+D14+D15+D13</f>
        <v>407987.124</v>
      </c>
      <c r="E16" s="181"/>
      <c r="F16" s="186"/>
      <c r="G16" s="19"/>
      <c r="H16" s="19"/>
      <c r="I16" s="167">
        <f>I12+I13+I14</f>
        <v>407455.45765</v>
      </c>
      <c r="J16" s="42"/>
      <c r="K16" s="42"/>
    </row>
    <row r="17" spans="1:12" s="32" customFormat="1" ht="21.75" customHeight="1">
      <c r="A17" s="27"/>
      <c r="B17" s="28"/>
      <c r="C17" s="209"/>
      <c r="D17" s="28"/>
      <c r="E17" s="195"/>
      <c r="F17" s="29"/>
      <c r="G17" s="29"/>
      <c r="H17" s="31"/>
      <c r="I17" s="42"/>
      <c r="J17" s="42"/>
      <c r="K17" s="42"/>
      <c r="L17" s="196"/>
    </row>
    <row r="18" spans="1:12" s="34" customFormat="1" ht="23.25">
      <c r="A18" s="33">
        <v>2</v>
      </c>
      <c r="B18" s="48" t="s">
        <v>24</v>
      </c>
      <c r="C18" s="36">
        <f>C19+C29+C38+C39</f>
        <v>556150</v>
      </c>
      <c r="D18" s="36">
        <f>D19+D29+D38+D39</f>
        <v>407953.25</v>
      </c>
      <c r="E18" s="36">
        <f>E19+E29+E38+E39</f>
        <v>360987.21</v>
      </c>
      <c r="F18" s="36">
        <f>F19+F29+F38</f>
        <v>244556</v>
      </c>
      <c r="G18" s="36">
        <f>G19+G29+G38</f>
        <v>226594</v>
      </c>
      <c r="H18" s="36">
        <f>H19+H29+H38</f>
        <v>17962</v>
      </c>
      <c r="I18" s="36">
        <f>J18</f>
        <v>407455.45765</v>
      </c>
      <c r="J18" s="36">
        <f>J19+J29+J38+J39</f>
        <v>407455.45765</v>
      </c>
      <c r="K18" s="36">
        <f>J18/I18*100</f>
        <v>100</v>
      </c>
      <c r="L18" s="42"/>
    </row>
    <row r="19" spans="1:12" ht="18">
      <c r="A19" s="166" t="s">
        <v>25</v>
      </c>
      <c r="B19" s="38" t="s">
        <v>26</v>
      </c>
      <c r="C19" s="35">
        <f aca="true" t="shared" si="0" ref="C19:H19">SUM(C20:C27)</f>
        <v>273127</v>
      </c>
      <c r="D19" s="35">
        <f t="shared" si="0"/>
        <v>211683.36</v>
      </c>
      <c r="E19" s="35">
        <f t="shared" si="0"/>
        <v>211721.24</v>
      </c>
      <c r="F19" s="35">
        <f t="shared" si="0"/>
        <v>140233</v>
      </c>
      <c r="G19" s="35">
        <f t="shared" si="0"/>
        <v>122271</v>
      </c>
      <c r="H19" s="35">
        <f t="shared" si="0"/>
        <v>17962</v>
      </c>
      <c r="I19" s="35">
        <f>J19</f>
        <v>159646.48937000002</v>
      </c>
      <c r="J19" s="35">
        <f>SUM(J20:J27)</f>
        <v>159646.48937000002</v>
      </c>
      <c r="K19" s="168">
        <f>J19/I19*100</f>
        <v>100</v>
      </c>
      <c r="L19" s="35"/>
    </row>
    <row r="20" spans="1:12" ht="32.25" customHeight="1">
      <c r="A20" s="44" t="s">
        <v>27</v>
      </c>
      <c r="B20" s="45" t="s">
        <v>28</v>
      </c>
      <c r="C20" s="210">
        <v>100203</v>
      </c>
      <c r="D20" s="175">
        <v>120667.76</v>
      </c>
      <c r="E20" s="175">
        <v>120709.08</v>
      </c>
      <c r="F20" s="167">
        <f aca="true" t="shared" si="1" ref="F20:F27">G20+H20</f>
        <v>0</v>
      </c>
      <c r="G20" s="42">
        <v>0</v>
      </c>
      <c r="H20" s="42">
        <v>0</v>
      </c>
      <c r="I20" s="42">
        <v>0</v>
      </c>
      <c r="J20" s="227">
        <v>0</v>
      </c>
      <c r="K20" s="194"/>
      <c r="L20" s="42"/>
    </row>
    <row r="21" spans="1:12" ht="30">
      <c r="A21" s="44" t="s">
        <v>29</v>
      </c>
      <c r="B21" s="45" t="s">
        <v>30</v>
      </c>
      <c r="C21" s="211">
        <v>0</v>
      </c>
      <c r="D21" s="175">
        <v>47138.42</v>
      </c>
      <c r="E21" s="175">
        <v>47124.98</v>
      </c>
      <c r="F21" s="167">
        <f t="shared" si="1"/>
        <v>0</v>
      </c>
      <c r="G21" s="42">
        <v>0</v>
      </c>
      <c r="H21" s="42">
        <v>0</v>
      </c>
      <c r="I21" s="42">
        <v>0</v>
      </c>
      <c r="J21" s="227">
        <v>0</v>
      </c>
      <c r="K21" s="194"/>
      <c r="L21" s="42"/>
    </row>
    <row r="22" spans="1:12" ht="45">
      <c r="A22" s="44" t="s">
        <v>31</v>
      </c>
      <c r="B22" s="45" t="s">
        <v>32</v>
      </c>
      <c r="C22" s="210">
        <v>34776</v>
      </c>
      <c r="D22" s="175">
        <v>43877.18</v>
      </c>
      <c r="E22" s="175">
        <v>43887.18</v>
      </c>
      <c r="F22" s="167">
        <f t="shared" si="1"/>
        <v>0</v>
      </c>
      <c r="G22" s="42">
        <v>0</v>
      </c>
      <c r="H22" s="42">
        <v>0</v>
      </c>
      <c r="I22" s="42">
        <v>0</v>
      </c>
      <c r="J22" s="227">
        <v>0</v>
      </c>
      <c r="K22" s="194"/>
      <c r="L22" s="42"/>
    </row>
    <row r="23" spans="1:12" ht="30">
      <c r="A23" s="44" t="s">
        <v>33</v>
      </c>
      <c r="B23" s="45" t="s">
        <v>34</v>
      </c>
      <c r="C23" s="211">
        <v>0</v>
      </c>
      <c r="D23" s="175">
        <v>0</v>
      </c>
      <c r="E23" s="175">
        <v>0</v>
      </c>
      <c r="F23" s="167">
        <f t="shared" si="1"/>
        <v>17962</v>
      </c>
      <c r="G23" s="42">
        <v>0</v>
      </c>
      <c r="H23" s="42">
        <v>17962</v>
      </c>
      <c r="I23" s="42">
        <f>J23</f>
        <v>18792.10067</v>
      </c>
      <c r="J23" s="227">
        <f>6.58322+7.08+14310.22816+6.5254+122.12882+13.21246+2168.85652+832.00809+1.71572+95.24759+1223.39568+5.11901</f>
        <v>18792.10067</v>
      </c>
      <c r="K23" s="194">
        <f>J23/I23*100</f>
        <v>100</v>
      </c>
      <c r="L23" s="42"/>
    </row>
    <row r="24" spans="1:12" ht="45" hidden="1">
      <c r="A24" s="44" t="s">
        <v>22</v>
      </c>
      <c r="B24" s="45" t="s">
        <v>23</v>
      </c>
      <c r="C24" s="211"/>
      <c r="D24" s="175"/>
      <c r="E24" s="175"/>
      <c r="F24" s="167">
        <f t="shared" si="1"/>
        <v>0</v>
      </c>
      <c r="G24" s="42">
        <v>0</v>
      </c>
      <c r="H24" s="42">
        <v>0</v>
      </c>
      <c r="I24" s="42">
        <f>J24</f>
        <v>0</v>
      </c>
      <c r="J24" s="227"/>
      <c r="K24" s="194" t="e">
        <f>J24/I24*100</f>
        <v>#DIV/0!</v>
      </c>
      <c r="L24" s="42"/>
    </row>
    <row r="25" spans="1:12" ht="30">
      <c r="A25" s="50" t="s">
        <v>35</v>
      </c>
      <c r="B25" s="45" t="s">
        <v>36</v>
      </c>
      <c r="C25" s="210">
        <v>122271</v>
      </c>
      <c r="D25" s="175">
        <v>0</v>
      </c>
      <c r="E25" s="175">
        <v>0</v>
      </c>
      <c r="F25" s="167">
        <f t="shared" si="1"/>
        <v>122271</v>
      </c>
      <c r="G25" s="42">
        <v>122271</v>
      </c>
      <c r="H25" s="42">
        <v>0</v>
      </c>
      <c r="I25" s="42"/>
      <c r="J25" s="227">
        <f>397.10977+577.5699+72.62074+494.02824+865.85+18.8316+24.95582+236+14643.26546+22887.92782+236+51504.60814+17540.2693+4775.00001+448.68556+488.28872+45.79462+18917.583+6680</f>
        <v>140854.3887</v>
      </c>
      <c r="K25" s="194" t="e">
        <f>J25/I25*100</f>
        <v>#DIV/0!</v>
      </c>
      <c r="L25" s="42"/>
    </row>
    <row r="26" spans="1:12" ht="18.75">
      <c r="A26" s="44" t="s">
        <v>37</v>
      </c>
      <c r="B26" s="45" t="s">
        <v>38</v>
      </c>
      <c r="C26" s="210">
        <v>15877</v>
      </c>
      <c r="D26" s="175">
        <v>0</v>
      </c>
      <c r="E26" s="175">
        <v>0</v>
      </c>
      <c r="F26" s="167">
        <f t="shared" si="1"/>
        <v>0</v>
      </c>
      <c r="G26" s="42">
        <v>0</v>
      </c>
      <c r="H26" s="42">
        <v>0</v>
      </c>
      <c r="I26" s="42">
        <v>0</v>
      </c>
      <c r="J26" s="227">
        <v>0</v>
      </c>
      <c r="K26" s="192"/>
      <c r="L26" s="42"/>
    </row>
    <row r="27" spans="1:24" ht="30">
      <c r="A27" s="44" t="s">
        <v>39</v>
      </c>
      <c r="B27" s="45" t="s">
        <v>40</v>
      </c>
      <c r="C27" s="211">
        <v>0</v>
      </c>
      <c r="D27" s="175">
        <v>0</v>
      </c>
      <c r="E27" s="175">
        <v>0</v>
      </c>
      <c r="F27" s="167">
        <f t="shared" si="1"/>
        <v>0</v>
      </c>
      <c r="G27" s="42">
        <v>0</v>
      </c>
      <c r="H27" s="42">
        <v>0</v>
      </c>
      <c r="I27" s="42">
        <v>0</v>
      </c>
      <c r="J27" s="227">
        <v>0</v>
      </c>
      <c r="K27" s="192"/>
      <c r="L27" s="42"/>
      <c r="M27" s="193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 ht="18.75">
      <c r="A28" s="21"/>
      <c r="B28" s="45"/>
      <c r="C28" s="211"/>
      <c r="D28" s="175"/>
      <c r="E28" s="175"/>
      <c r="F28" s="167"/>
      <c r="G28" s="35"/>
      <c r="H28" s="47"/>
      <c r="I28" s="42"/>
      <c r="J28" s="227"/>
      <c r="K28" s="192"/>
      <c r="L28" s="42"/>
      <c r="M28" s="193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 s="22" customFormat="1" ht="15.75">
      <c r="A29" s="166" t="s">
        <v>41</v>
      </c>
      <c r="B29" s="51" t="s">
        <v>42</v>
      </c>
      <c r="C29" s="35">
        <f>C30+C34+C35+C36</f>
        <v>103023</v>
      </c>
      <c r="D29" s="35">
        <f>D30+D34+D35+D36</f>
        <v>20286.65</v>
      </c>
      <c r="E29" s="35">
        <f>E30+E34+E35+E36</f>
        <v>20286.65</v>
      </c>
      <c r="F29" s="35">
        <f>F30+F36</f>
        <v>104323</v>
      </c>
      <c r="G29" s="35">
        <f>G30+G36</f>
        <v>104323</v>
      </c>
      <c r="H29" s="35">
        <f>H30+H36</f>
        <v>0</v>
      </c>
      <c r="I29" s="35">
        <f>J29</f>
        <v>84625.62288999998</v>
      </c>
      <c r="J29" s="35">
        <f>J30+J36</f>
        <v>84625.62288999998</v>
      </c>
      <c r="K29" s="164">
        <f>SUM(K31:K32)</f>
        <v>100</v>
      </c>
      <c r="L29" s="42"/>
      <c r="M29" s="193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s="22" customFormat="1" ht="30">
      <c r="A30" s="44" t="s">
        <v>43</v>
      </c>
      <c r="B30" s="52" t="s">
        <v>44</v>
      </c>
      <c r="C30" s="164">
        <f aca="true" t="shared" si="2" ref="C30:H30">SUM(C32:C33)</f>
        <v>58720</v>
      </c>
      <c r="D30" s="164">
        <f t="shared" si="2"/>
        <v>0</v>
      </c>
      <c r="E30" s="164">
        <f t="shared" si="2"/>
        <v>0</v>
      </c>
      <c r="F30" s="164">
        <f t="shared" si="2"/>
        <v>81520</v>
      </c>
      <c r="G30" s="164">
        <f t="shared" si="2"/>
        <v>81520</v>
      </c>
      <c r="H30" s="164">
        <f t="shared" si="2"/>
        <v>0</v>
      </c>
      <c r="I30" s="35">
        <f>J30</f>
        <v>68711.02872999999</v>
      </c>
      <c r="J30" s="164">
        <f>SUM(J32:J33)</f>
        <v>68711.02872999999</v>
      </c>
      <c r="K30" s="164">
        <f>SUM(K32:K33)</f>
        <v>100</v>
      </c>
      <c r="L30" s="42"/>
      <c r="M30" s="193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s="22" customFormat="1" ht="18.75">
      <c r="A31" s="21"/>
      <c r="B31" s="45" t="s">
        <v>15</v>
      </c>
      <c r="C31" s="211"/>
      <c r="D31" s="174"/>
      <c r="E31" s="174"/>
      <c r="F31" s="167"/>
      <c r="G31" s="53"/>
      <c r="H31" s="42"/>
      <c r="I31" s="42"/>
      <c r="J31" s="42"/>
      <c r="K31" s="192"/>
      <c r="L31" s="42"/>
      <c r="M31" s="193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s="22" customFormat="1" ht="70.5" customHeight="1">
      <c r="A32" s="21"/>
      <c r="B32" s="170" t="s">
        <v>45</v>
      </c>
      <c r="C32" s="210">
        <v>57900</v>
      </c>
      <c r="D32" s="175">
        <v>0</v>
      </c>
      <c r="E32" s="175">
        <v>0</v>
      </c>
      <c r="F32" s="167">
        <f>G32+H32</f>
        <v>60200</v>
      </c>
      <c r="G32" s="42">
        <v>60200</v>
      </c>
      <c r="H32" s="42">
        <v>0</v>
      </c>
      <c r="I32" s="42">
        <f>J32</f>
        <v>68711.02872999999</v>
      </c>
      <c r="J32" s="227">
        <f>1.26378+8.26+105.30358+34482.47+251.04146+1.18+848.96516+22195.29732+3.5105+1.62369+1.18+1344.45608+10.238+4041.8127+2.48508+17.0274+5368.25542+26.65856</f>
        <v>68711.02872999999</v>
      </c>
      <c r="K32" s="194">
        <f>J32/I32*100</f>
        <v>100</v>
      </c>
      <c r="L32" s="42"/>
      <c r="M32" s="193"/>
      <c r="N32" s="57"/>
      <c r="O32" s="57"/>
      <c r="P32" s="57"/>
      <c r="Q32" s="57"/>
      <c r="R32" s="57"/>
      <c r="S32" s="57"/>
      <c r="T32" s="57"/>
      <c r="U32" s="57"/>
      <c r="V32" s="192"/>
      <c r="W32" s="57"/>
      <c r="X32" s="57"/>
    </row>
    <row r="33" spans="1:24" s="22" customFormat="1" ht="58.5" customHeight="1">
      <c r="A33" s="21"/>
      <c r="B33" s="170" t="s">
        <v>46</v>
      </c>
      <c r="C33" s="210">
        <v>820</v>
      </c>
      <c r="D33" s="175">
        <v>0</v>
      </c>
      <c r="E33" s="175">
        <v>0</v>
      </c>
      <c r="F33" s="167">
        <f>G33+H33</f>
        <v>21320</v>
      </c>
      <c r="G33" s="42">
        <v>21320</v>
      </c>
      <c r="H33" s="42">
        <v>0</v>
      </c>
      <c r="I33" s="42">
        <v>0</v>
      </c>
      <c r="J33" s="227">
        <v>0</v>
      </c>
      <c r="K33" s="42">
        <v>0</v>
      </c>
      <c r="L33" s="42"/>
      <c r="M33" s="193"/>
      <c r="N33" s="57"/>
      <c r="O33" s="57"/>
      <c r="P33" s="57"/>
      <c r="Q33" s="57"/>
      <c r="R33" s="57"/>
      <c r="S33" s="57"/>
      <c r="T33" s="57"/>
      <c r="U33" s="57">
        <v>0</v>
      </c>
      <c r="V33" s="57"/>
      <c r="W33" s="57"/>
      <c r="X33" s="57"/>
    </row>
    <row r="34" spans="1:24" s="22" customFormat="1" ht="42.75" customHeight="1">
      <c r="A34" s="44" t="s">
        <v>47</v>
      </c>
      <c r="B34" s="171" t="s">
        <v>48</v>
      </c>
      <c r="C34" s="210">
        <v>1500</v>
      </c>
      <c r="D34" s="175">
        <v>528.52</v>
      </c>
      <c r="E34" s="175">
        <v>528.52</v>
      </c>
      <c r="F34" s="167">
        <f>G34+H34</f>
        <v>0</v>
      </c>
      <c r="G34" s="42">
        <v>0</v>
      </c>
      <c r="H34" s="42">
        <v>0</v>
      </c>
      <c r="I34" s="42">
        <v>0</v>
      </c>
      <c r="J34" s="227">
        <v>0</v>
      </c>
      <c r="K34" s="42">
        <v>0</v>
      </c>
      <c r="L34" s="42"/>
      <c r="M34" s="193"/>
      <c r="N34" s="57"/>
      <c r="O34" s="57"/>
      <c r="P34" s="57"/>
      <c r="Q34" s="192"/>
      <c r="R34" s="57"/>
      <c r="S34" s="57"/>
      <c r="T34" s="57"/>
      <c r="U34" s="57"/>
      <c r="V34" s="57"/>
      <c r="W34" s="57"/>
      <c r="X34" s="57"/>
    </row>
    <row r="35" spans="1:24" s="22" customFormat="1" ht="36.75" customHeight="1">
      <c r="A35" s="44" t="s">
        <v>49</v>
      </c>
      <c r="B35" s="172" t="s">
        <v>50</v>
      </c>
      <c r="C35" s="202">
        <v>20000</v>
      </c>
      <c r="D35" s="176">
        <v>19758.13</v>
      </c>
      <c r="E35" s="176">
        <v>19758.13</v>
      </c>
      <c r="F35" s="167">
        <f>G35+H35</f>
        <v>0</v>
      </c>
      <c r="G35" s="42">
        <v>0</v>
      </c>
      <c r="H35" s="42">
        <v>0</v>
      </c>
      <c r="I35" s="42">
        <v>0</v>
      </c>
      <c r="J35" s="227">
        <v>0</v>
      </c>
      <c r="K35" s="42">
        <v>0</v>
      </c>
      <c r="L35" s="42"/>
      <c r="M35" s="193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13" s="57" customFormat="1" ht="45" customHeight="1">
      <c r="A36" s="56" t="s">
        <v>51</v>
      </c>
      <c r="B36" s="172" t="s">
        <v>52</v>
      </c>
      <c r="C36" s="202">
        <v>22803</v>
      </c>
      <c r="D36" s="176">
        <v>0</v>
      </c>
      <c r="E36" s="176">
        <v>0</v>
      </c>
      <c r="F36" s="167">
        <f>G36+H36</f>
        <v>22803</v>
      </c>
      <c r="G36" s="42">
        <v>22803</v>
      </c>
      <c r="H36" s="42">
        <v>0</v>
      </c>
      <c r="I36" s="42">
        <f>J36</f>
        <v>15914.594159999999</v>
      </c>
      <c r="J36" s="227">
        <f>1.24844+8.26+5311.35818+1.18+7526.40344+1.18+104.06916+8.56208+780.11216+1.6579+1.18+12.0006+2155.3054+2.0768</f>
        <v>15914.594159999999</v>
      </c>
      <c r="K36" s="192">
        <f>J36/I36*100</f>
        <v>100</v>
      </c>
      <c r="L36" s="42"/>
      <c r="M36" s="193"/>
    </row>
    <row r="37" spans="1:12" ht="18">
      <c r="A37" s="166" t="s">
        <v>53</v>
      </c>
      <c r="B37" s="58" t="s">
        <v>54</v>
      </c>
      <c r="C37" s="203"/>
      <c r="D37" s="177"/>
      <c r="E37" s="177"/>
      <c r="F37" s="167"/>
      <c r="G37" s="35"/>
      <c r="H37" s="47"/>
      <c r="I37" s="42"/>
      <c r="J37" s="42"/>
      <c r="K37" s="36"/>
      <c r="L37" s="42"/>
    </row>
    <row r="38" spans="1:12" ht="18">
      <c r="A38" s="44" t="s">
        <v>55</v>
      </c>
      <c r="B38" s="169" t="s">
        <v>56</v>
      </c>
      <c r="C38" s="204">
        <v>180000</v>
      </c>
      <c r="D38" s="177">
        <v>141003.92</v>
      </c>
      <c r="E38" s="177">
        <v>94000</v>
      </c>
      <c r="F38" s="167">
        <f>G38+H38</f>
        <v>0</v>
      </c>
      <c r="G38" s="42">
        <v>0</v>
      </c>
      <c r="H38" s="42">
        <v>0</v>
      </c>
      <c r="I38" s="198">
        <f>J38</f>
        <v>126658.34539</v>
      </c>
      <c r="J38" s="198">
        <v>126658.34539</v>
      </c>
      <c r="K38" s="36">
        <f aca="true" t="shared" si="3" ref="K38:K50">J38/I38*100</f>
        <v>100</v>
      </c>
      <c r="L38" s="165"/>
    </row>
    <row r="39" spans="1:12" ht="18">
      <c r="A39" s="21"/>
      <c r="B39" s="52" t="s">
        <v>144</v>
      </c>
      <c r="C39" s="178"/>
      <c r="D39" s="178">
        <v>34979.32</v>
      </c>
      <c r="E39" s="197">
        <v>34979.32</v>
      </c>
      <c r="F39" s="167"/>
      <c r="G39" s="35"/>
      <c r="H39" s="42"/>
      <c r="I39" s="167">
        <f>J39</f>
        <v>36525</v>
      </c>
      <c r="J39" s="167">
        <f>34623.4+307.6+1594</f>
        <v>36525</v>
      </c>
      <c r="K39" s="36">
        <f t="shared" si="3"/>
        <v>100</v>
      </c>
      <c r="L39" s="42"/>
    </row>
    <row r="40" spans="1:11" s="32" customFormat="1" ht="18" hidden="1">
      <c r="A40" s="27">
        <v>4</v>
      </c>
      <c r="B40" s="59" t="s">
        <v>58</v>
      </c>
      <c r="C40" s="59"/>
      <c r="D40" s="59"/>
      <c r="E40" s="59"/>
      <c r="F40" s="35" t="e">
        <f>#REF!+#REF!</f>
        <v>#REF!</v>
      </c>
      <c r="G40" s="53">
        <v>0</v>
      </c>
      <c r="H40" s="53">
        <v>0</v>
      </c>
      <c r="K40" s="36" t="e">
        <f t="shared" si="3"/>
        <v>#DIV/0!</v>
      </c>
    </row>
    <row r="41" spans="1:11" s="32" customFormat="1" ht="18" hidden="1">
      <c r="A41" s="27"/>
      <c r="B41" s="59"/>
      <c r="C41" s="59"/>
      <c r="D41" s="59"/>
      <c r="E41" s="59"/>
      <c r="F41" s="35"/>
      <c r="G41" s="35"/>
      <c r="H41" s="35"/>
      <c r="K41" s="36" t="e">
        <f t="shared" si="3"/>
        <v>#DIV/0!</v>
      </c>
    </row>
    <row r="42" spans="1:11" s="63" customFormat="1" ht="18" hidden="1">
      <c r="A42" s="61">
        <v>5</v>
      </c>
      <c r="B42" s="62" t="s">
        <v>59</v>
      </c>
      <c r="C42" s="62"/>
      <c r="D42" s="62"/>
      <c r="E42" s="62"/>
      <c r="F42" s="36" t="e">
        <f>#REF!+F40</f>
        <v>#REF!</v>
      </c>
      <c r="G42" s="168" t="e">
        <f>#REF!+G40</f>
        <v>#REF!</v>
      </c>
      <c r="H42" s="168" t="e">
        <f>#REF!+H40</f>
        <v>#REF!</v>
      </c>
      <c r="K42" s="36" t="e">
        <f t="shared" si="3"/>
        <v>#DIV/0!</v>
      </c>
    </row>
    <row r="43" spans="1:11" s="32" customFormat="1" ht="18" hidden="1">
      <c r="A43" s="27"/>
      <c r="B43" s="59"/>
      <c r="C43" s="59"/>
      <c r="D43" s="59"/>
      <c r="E43" s="59"/>
      <c r="F43" s="35"/>
      <c r="G43" s="35"/>
      <c r="H43" s="35"/>
      <c r="K43" s="36" t="e">
        <f t="shared" si="3"/>
        <v>#DIV/0!</v>
      </c>
    </row>
    <row r="44" spans="1:11" s="65" customFormat="1" ht="18" hidden="1">
      <c r="A44" s="39">
        <v>6</v>
      </c>
      <c r="B44" s="64" t="s">
        <v>60</v>
      </c>
      <c r="C44" s="64"/>
      <c r="D44" s="64"/>
      <c r="E44" s="64"/>
      <c r="F44" s="53"/>
      <c r="G44" s="53" t="e">
        <f>#REF!</f>
        <v>#REF!</v>
      </c>
      <c r="H44" s="53">
        <v>0</v>
      </c>
      <c r="K44" s="36" t="e">
        <f t="shared" si="3"/>
        <v>#DIV/0!</v>
      </c>
    </row>
    <row r="45" spans="1:11" s="65" customFormat="1" ht="18" hidden="1">
      <c r="A45" s="39"/>
      <c r="B45" s="64"/>
      <c r="C45" s="64"/>
      <c r="D45" s="64"/>
      <c r="E45" s="64"/>
      <c r="F45" s="53"/>
      <c r="G45" s="53"/>
      <c r="H45" s="53"/>
      <c r="K45" s="36" t="e">
        <f t="shared" si="3"/>
        <v>#DIV/0!</v>
      </c>
    </row>
    <row r="46" spans="1:11" s="65" customFormat="1" ht="18" hidden="1">
      <c r="A46" s="39">
        <v>7</v>
      </c>
      <c r="B46" s="64" t="s">
        <v>61</v>
      </c>
      <c r="C46" s="64"/>
      <c r="D46" s="64"/>
      <c r="E46" s="64"/>
      <c r="F46" s="53"/>
      <c r="G46" s="53"/>
      <c r="H46" s="53" t="e">
        <f>'[2]надбавка к тарифу'!D10</f>
        <v>#REF!</v>
      </c>
      <c r="K46" s="36" t="e">
        <f t="shared" si="3"/>
        <v>#DIV/0!</v>
      </c>
    </row>
    <row r="47" spans="1:11" s="32" customFormat="1" ht="18" hidden="1">
      <c r="A47" s="27"/>
      <c r="B47" s="59"/>
      <c r="C47" s="59"/>
      <c r="D47" s="59"/>
      <c r="E47" s="59"/>
      <c r="F47" s="35"/>
      <c r="G47" s="35"/>
      <c r="H47" s="35"/>
      <c r="K47" s="36" t="e">
        <f t="shared" si="3"/>
        <v>#DIV/0!</v>
      </c>
    </row>
    <row r="48" spans="1:11" s="32" customFormat="1" ht="18" hidden="1">
      <c r="A48" s="27">
        <v>8</v>
      </c>
      <c r="B48" s="62" t="s">
        <v>62</v>
      </c>
      <c r="C48" s="62"/>
      <c r="D48" s="62"/>
      <c r="E48" s="62"/>
      <c r="F48" s="66"/>
      <c r="G48" s="35"/>
      <c r="H48" s="35"/>
      <c r="K48" s="36" t="e">
        <f t="shared" si="3"/>
        <v>#DIV/0!</v>
      </c>
    </row>
    <row r="49" spans="1:11" s="32" customFormat="1" ht="18" hidden="1">
      <c r="A49" s="27"/>
      <c r="B49" s="59"/>
      <c r="C49" s="59"/>
      <c r="D49" s="59"/>
      <c r="E49" s="59"/>
      <c r="F49" s="35"/>
      <c r="G49" s="35"/>
      <c r="H49" s="35"/>
      <c r="K49" s="36" t="e">
        <f t="shared" si="3"/>
        <v>#DIV/0!</v>
      </c>
    </row>
    <row r="50" spans="1:11" ht="18" hidden="1">
      <c r="A50" s="62">
        <v>9</v>
      </c>
      <c r="B50" s="62" t="s">
        <v>63</v>
      </c>
      <c r="C50" s="62"/>
      <c r="D50" s="62"/>
      <c r="E50" s="62"/>
      <c r="F50" s="167"/>
      <c r="G50" s="35"/>
      <c r="H50" s="66" t="e">
        <f>H42/H46</f>
        <v>#REF!</v>
      </c>
      <c r="K50" s="36" t="e">
        <f t="shared" si="3"/>
        <v>#DIV/0!</v>
      </c>
    </row>
    <row r="51" spans="1:6" s="57" customFormat="1" ht="12.75">
      <c r="A51" s="68"/>
      <c r="B51" s="69"/>
      <c r="C51" s="69"/>
      <c r="D51" s="69"/>
      <c r="E51" s="69"/>
      <c r="F51" s="70"/>
    </row>
    <row r="52" spans="1:6" s="57" customFormat="1" ht="25.5" customHeight="1">
      <c r="A52" s="68"/>
      <c r="B52" s="122" t="s">
        <v>130</v>
      </c>
      <c r="C52" s="124" t="s">
        <v>131</v>
      </c>
      <c r="D52" s="69"/>
      <c r="E52" s="69"/>
      <c r="F52" s="70"/>
    </row>
    <row r="53" spans="2:11" s="57" customFormat="1" ht="27.75" customHeight="1">
      <c r="B53" s="122" t="s">
        <v>161</v>
      </c>
      <c r="C53" s="122" t="s">
        <v>155</v>
      </c>
      <c r="D53" s="199"/>
      <c r="G53" s="199"/>
      <c r="H53" s="199"/>
      <c r="I53" s="199"/>
      <c r="J53" s="332"/>
      <c r="K53" s="333"/>
    </row>
    <row r="54" spans="1:10" s="57" customFormat="1" ht="32.25" customHeight="1">
      <c r="A54" s="81"/>
      <c r="B54" s="100" t="s">
        <v>147</v>
      </c>
      <c r="C54" s="100"/>
      <c r="D54" s="100"/>
      <c r="E54" s="100"/>
      <c r="F54" s="108"/>
      <c r="G54" s="103"/>
      <c r="H54" s="103"/>
      <c r="I54" s="103"/>
      <c r="J54" s="103"/>
    </row>
    <row r="55" spans="1:10" s="57" customFormat="1" ht="15">
      <c r="A55" s="68"/>
      <c r="B55" s="100" t="s">
        <v>148</v>
      </c>
      <c r="C55" s="100"/>
      <c r="D55" s="100"/>
      <c r="E55" s="100"/>
      <c r="F55" s="108"/>
      <c r="G55" s="103"/>
      <c r="H55" s="103"/>
      <c r="I55" s="103"/>
      <c r="J55" s="103"/>
    </row>
    <row r="56" spans="1:10" s="57" customFormat="1" ht="15">
      <c r="A56" s="68"/>
      <c r="B56" s="100"/>
      <c r="C56" s="100"/>
      <c r="D56" s="100"/>
      <c r="E56" s="100"/>
      <c r="F56" s="108"/>
      <c r="G56" s="103"/>
      <c r="H56" s="103"/>
      <c r="I56" s="103"/>
      <c r="J56" s="103"/>
    </row>
    <row r="57" spans="1:6" s="57" customFormat="1" ht="12.75">
      <c r="A57" s="68"/>
      <c r="F57" s="70"/>
    </row>
    <row r="58" spans="1:6" s="57" customFormat="1" ht="12.75">
      <c r="A58" s="68"/>
      <c r="F58" s="70"/>
    </row>
    <row r="59" spans="1:6" s="57" customFormat="1" ht="12.75">
      <c r="A59" s="68"/>
      <c r="F59" s="70"/>
    </row>
    <row r="60" spans="1:6" s="57" customFormat="1" ht="12.75">
      <c r="A60" s="68"/>
      <c r="F60" s="70"/>
    </row>
    <row r="61" spans="1:6" s="57" customFormat="1" ht="12.75">
      <c r="A61" s="68"/>
      <c r="F61" s="70"/>
    </row>
    <row r="62" spans="1:6" s="57" customFormat="1" ht="12.75">
      <c r="A62" s="68"/>
      <c r="F62" s="70"/>
    </row>
    <row r="63" spans="1:6" s="57" customFormat="1" ht="12.75">
      <c r="A63" s="68"/>
      <c r="F63" s="70"/>
    </row>
    <row r="64" spans="1:6" s="57" customFormat="1" ht="12.75">
      <c r="A64" s="68"/>
      <c r="F64" s="70"/>
    </row>
    <row r="65" spans="1:6" s="57" customFormat="1" ht="12.75">
      <c r="A65" s="68"/>
      <c r="F65" s="70"/>
    </row>
    <row r="66" spans="1:6" s="57" customFormat="1" ht="12.75">
      <c r="A66" s="68"/>
      <c r="F66" s="70"/>
    </row>
    <row r="67" spans="1:6" s="57" customFormat="1" ht="12.75">
      <c r="A67" s="68"/>
      <c r="F67" s="70"/>
    </row>
    <row r="68" spans="1:6" s="57" customFormat="1" ht="12.75">
      <c r="A68" s="68"/>
      <c r="F68" s="70"/>
    </row>
    <row r="69" spans="1:6" s="57" customFormat="1" ht="12.75">
      <c r="A69" s="68"/>
      <c r="F69" s="70"/>
    </row>
    <row r="70" spans="1:6" s="57" customFormat="1" ht="12.75">
      <c r="A70" s="68"/>
      <c r="F70" s="70"/>
    </row>
    <row r="71" spans="1:6" s="57" customFormat="1" ht="12.75">
      <c r="A71" s="68"/>
      <c r="F71" s="70"/>
    </row>
    <row r="72" spans="1:6" s="57" customFormat="1" ht="12.75">
      <c r="A72" s="68"/>
      <c r="F72" s="70"/>
    </row>
    <row r="73" spans="1:6" s="57" customFormat="1" ht="12.75">
      <c r="A73" s="68"/>
      <c r="F73" s="70"/>
    </row>
    <row r="74" spans="1:6" s="57" customFormat="1" ht="12.75">
      <c r="A74" s="68"/>
      <c r="F74" s="70"/>
    </row>
    <row r="75" spans="1:6" s="57" customFormat="1" ht="12.75">
      <c r="A75" s="68"/>
      <c r="F75" s="70"/>
    </row>
    <row r="76" spans="1:6" s="57" customFormat="1" ht="12.75">
      <c r="A76" s="68"/>
      <c r="F76" s="70"/>
    </row>
    <row r="77" spans="1:6" s="57" customFormat="1" ht="12.75">
      <c r="A77" s="68"/>
      <c r="F77" s="70"/>
    </row>
    <row r="78" spans="1:6" s="57" customFormat="1" ht="12.75">
      <c r="A78" s="68"/>
      <c r="F78" s="70"/>
    </row>
    <row r="79" spans="1:6" s="57" customFormat="1" ht="12.75">
      <c r="A79" s="68"/>
      <c r="F79" s="70"/>
    </row>
    <row r="80" spans="1:6" s="57" customFormat="1" ht="12.75">
      <c r="A80" s="68"/>
      <c r="F80" s="70"/>
    </row>
    <row r="81" spans="1:6" s="57" customFormat="1" ht="12.75">
      <c r="A81" s="68"/>
      <c r="F81" s="70"/>
    </row>
    <row r="82" spans="1:6" s="57" customFormat="1" ht="12.75">
      <c r="A82" s="68"/>
      <c r="F82" s="70"/>
    </row>
    <row r="83" spans="1:6" s="57" customFormat="1" ht="12.75">
      <c r="A83" s="68"/>
      <c r="F83" s="70"/>
    </row>
    <row r="84" spans="1:6" s="57" customFormat="1" ht="12.75">
      <c r="A84" s="68"/>
      <c r="F84" s="70"/>
    </row>
    <row r="85" spans="1:6" s="57" customFormat="1" ht="12.75">
      <c r="A85" s="68"/>
      <c r="F85" s="70"/>
    </row>
    <row r="86" spans="1:6" s="57" customFormat="1" ht="12.75">
      <c r="A86" s="68"/>
      <c r="F86" s="70"/>
    </row>
    <row r="87" spans="1:6" s="57" customFormat="1" ht="12.75">
      <c r="A87" s="68"/>
      <c r="F87" s="70"/>
    </row>
    <row r="88" spans="1:6" s="57" customFormat="1" ht="12.75">
      <c r="A88" s="68"/>
      <c r="F88" s="70"/>
    </row>
    <row r="89" spans="1:6" s="57" customFormat="1" ht="12.75">
      <c r="A89" s="68"/>
      <c r="F89" s="70"/>
    </row>
    <row r="90" spans="1:6" s="57" customFormat="1" ht="12.75">
      <c r="A90" s="68"/>
      <c r="F90" s="70"/>
    </row>
    <row r="91" spans="1:6" s="57" customFormat="1" ht="12.75">
      <c r="A91" s="68"/>
      <c r="F91" s="70"/>
    </row>
    <row r="92" spans="1:6" s="57" customFormat="1" ht="12.75">
      <c r="A92" s="68"/>
      <c r="F92" s="70"/>
    </row>
    <row r="93" spans="1:6" s="57" customFormat="1" ht="12.75">
      <c r="A93" s="68"/>
      <c r="F93" s="70"/>
    </row>
    <row r="94" spans="1:6" s="57" customFormat="1" ht="12.75">
      <c r="A94" s="68"/>
      <c r="F94" s="70"/>
    </row>
    <row r="95" spans="1:6" s="57" customFormat="1" ht="12.75">
      <c r="A95" s="68"/>
      <c r="F95" s="70"/>
    </row>
    <row r="96" spans="1:6" s="57" customFormat="1" ht="12.75">
      <c r="A96" s="68"/>
      <c r="F96" s="70"/>
    </row>
    <row r="97" spans="1:6" s="57" customFormat="1" ht="12.75">
      <c r="A97" s="68"/>
      <c r="F97" s="70"/>
    </row>
    <row r="98" spans="1:6" s="57" customFormat="1" ht="12.75">
      <c r="A98" s="68"/>
      <c r="F98" s="70"/>
    </row>
    <row r="99" spans="1:6" s="57" customFormat="1" ht="12.75">
      <c r="A99" s="68"/>
      <c r="F99" s="70"/>
    </row>
    <row r="100" spans="1:6" s="57" customFormat="1" ht="12.75">
      <c r="A100" s="68"/>
      <c r="F100" s="70"/>
    </row>
    <row r="101" spans="1:6" s="57" customFormat="1" ht="12.75">
      <c r="A101" s="68"/>
      <c r="F101" s="70"/>
    </row>
    <row r="102" spans="1:6" s="57" customFormat="1" ht="12.75">
      <c r="A102" s="68"/>
      <c r="F102" s="70"/>
    </row>
    <row r="103" spans="1:6" s="57" customFormat="1" ht="12.75">
      <c r="A103" s="68"/>
      <c r="F103" s="70"/>
    </row>
    <row r="104" spans="1:6" s="57" customFormat="1" ht="12.75">
      <c r="A104" s="68"/>
      <c r="F104" s="70"/>
    </row>
    <row r="105" spans="1:6" s="57" customFormat="1" ht="12.75">
      <c r="A105" s="68"/>
      <c r="F105" s="70"/>
    </row>
    <row r="106" spans="1:6" s="57" customFormat="1" ht="12.75">
      <c r="A106" s="68"/>
      <c r="F106" s="70"/>
    </row>
    <row r="107" spans="1:6" s="57" customFormat="1" ht="12.75">
      <c r="A107" s="68"/>
      <c r="F107" s="70"/>
    </row>
    <row r="108" spans="1:6" s="57" customFormat="1" ht="12.75">
      <c r="A108" s="68"/>
      <c r="F108" s="70"/>
    </row>
    <row r="109" spans="1:6" s="57" customFormat="1" ht="12.75">
      <c r="A109" s="68"/>
      <c r="F109" s="70"/>
    </row>
    <row r="110" spans="1:6" s="57" customFormat="1" ht="12.75">
      <c r="A110" s="68"/>
      <c r="F110" s="70"/>
    </row>
    <row r="111" spans="1:6" s="57" customFormat="1" ht="12.75">
      <c r="A111" s="68"/>
      <c r="F111" s="70"/>
    </row>
    <row r="112" spans="1:6" s="57" customFormat="1" ht="12.75">
      <c r="A112" s="68"/>
      <c r="F112" s="70"/>
    </row>
    <row r="113" spans="1:6" s="57" customFormat="1" ht="12.75">
      <c r="A113" s="68"/>
      <c r="F113" s="70"/>
    </row>
    <row r="114" spans="1:6" s="57" customFormat="1" ht="12.75">
      <c r="A114" s="68"/>
      <c r="F114" s="70"/>
    </row>
    <row r="115" spans="1:6" s="57" customFormat="1" ht="12.75">
      <c r="A115" s="68"/>
      <c r="F115" s="70"/>
    </row>
    <row r="116" spans="1:6" s="57" customFormat="1" ht="12.75">
      <c r="A116" s="68"/>
      <c r="F116" s="70"/>
    </row>
    <row r="117" spans="1:6" s="57" customFormat="1" ht="12.75">
      <c r="A117" s="68"/>
      <c r="F117" s="70"/>
    </row>
    <row r="118" spans="1:6" s="57" customFormat="1" ht="12.75">
      <c r="A118" s="68"/>
      <c r="F118" s="70"/>
    </row>
    <row r="119" spans="1:6" s="57" customFormat="1" ht="12.75">
      <c r="A119" s="68"/>
      <c r="F119" s="70"/>
    </row>
    <row r="120" spans="1:6" s="57" customFormat="1" ht="12.75">
      <c r="A120" s="68"/>
      <c r="F120" s="70"/>
    </row>
    <row r="121" spans="1:6" s="57" customFormat="1" ht="12.75">
      <c r="A121" s="68"/>
      <c r="F121" s="70"/>
    </row>
    <row r="122" spans="1:6" s="57" customFormat="1" ht="12.75">
      <c r="A122" s="68"/>
      <c r="F122" s="70"/>
    </row>
    <row r="123" spans="1:6" s="57" customFormat="1" ht="12.75">
      <c r="A123" s="68"/>
      <c r="F123" s="70"/>
    </row>
    <row r="124" spans="1:6" s="57" customFormat="1" ht="12.75">
      <c r="A124" s="68"/>
      <c r="F124" s="70"/>
    </row>
    <row r="125" spans="1:6" s="57" customFormat="1" ht="12.75">
      <c r="A125" s="68"/>
      <c r="F125" s="70"/>
    </row>
    <row r="126" spans="1:6" s="57" customFormat="1" ht="12.75">
      <c r="A126" s="68"/>
      <c r="F126" s="70"/>
    </row>
    <row r="127" spans="1:6" s="57" customFormat="1" ht="12.75">
      <c r="A127" s="68"/>
      <c r="F127" s="70"/>
    </row>
    <row r="128" spans="1:6" s="57" customFormat="1" ht="12.75">
      <c r="A128" s="68"/>
      <c r="F128" s="70"/>
    </row>
    <row r="129" spans="1:6" s="57" customFormat="1" ht="12.75">
      <c r="A129" s="68"/>
      <c r="F129" s="70"/>
    </row>
    <row r="130" spans="1:6" s="57" customFormat="1" ht="12.75">
      <c r="A130" s="68"/>
      <c r="F130" s="70"/>
    </row>
    <row r="131" spans="1:6" s="57" customFormat="1" ht="12.75">
      <c r="A131" s="68"/>
      <c r="F131" s="70"/>
    </row>
    <row r="132" spans="1:6" s="57" customFormat="1" ht="12.75">
      <c r="A132" s="68"/>
      <c r="F132" s="70"/>
    </row>
    <row r="133" spans="1:6" s="57" customFormat="1" ht="12.75">
      <c r="A133" s="68"/>
      <c r="F133" s="70"/>
    </row>
    <row r="134" spans="1:6" s="57" customFormat="1" ht="12.75">
      <c r="A134" s="68"/>
      <c r="F134" s="70"/>
    </row>
    <row r="135" spans="1:6" s="57" customFormat="1" ht="12.75">
      <c r="A135" s="68"/>
      <c r="F135" s="70"/>
    </row>
    <row r="136" spans="1:6" s="57" customFormat="1" ht="12.75">
      <c r="A136" s="68"/>
      <c r="F136" s="70"/>
    </row>
    <row r="137" spans="1:6" s="57" customFormat="1" ht="12.75">
      <c r="A137" s="68"/>
      <c r="F137" s="70"/>
    </row>
    <row r="138" spans="1:6" s="57" customFormat="1" ht="12.75">
      <c r="A138" s="68"/>
      <c r="F138" s="70"/>
    </row>
    <row r="139" spans="1:6" s="57" customFormat="1" ht="12.75">
      <c r="A139" s="68"/>
      <c r="F139" s="70"/>
    </row>
    <row r="140" spans="1:6" s="57" customFormat="1" ht="12.75">
      <c r="A140" s="68"/>
      <c r="F140" s="70"/>
    </row>
    <row r="141" spans="1:6" s="57" customFormat="1" ht="12.75">
      <c r="A141" s="68"/>
      <c r="F141" s="70"/>
    </row>
    <row r="142" spans="1:6" s="57" customFormat="1" ht="12.75">
      <c r="A142" s="68"/>
      <c r="F142" s="70"/>
    </row>
    <row r="143" spans="1:6" s="57" customFormat="1" ht="12.75">
      <c r="A143" s="68"/>
      <c r="F143" s="70"/>
    </row>
    <row r="144" spans="1:6" s="57" customFormat="1" ht="12.75">
      <c r="A144" s="68"/>
      <c r="F144" s="70"/>
    </row>
    <row r="145" spans="1:6" s="57" customFormat="1" ht="12.75">
      <c r="A145" s="68"/>
      <c r="F145" s="70"/>
    </row>
    <row r="146" spans="1:6" s="57" customFormat="1" ht="12.75">
      <c r="A146" s="68"/>
      <c r="F146" s="70"/>
    </row>
    <row r="147" spans="1:6" s="57" customFormat="1" ht="12.75">
      <c r="A147" s="68"/>
      <c r="F147" s="70"/>
    </row>
    <row r="148" spans="1:6" s="57" customFormat="1" ht="12.75">
      <c r="A148" s="68"/>
      <c r="F148" s="70"/>
    </row>
    <row r="149" spans="1:6" s="57" customFormat="1" ht="12.75">
      <c r="A149" s="68"/>
      <c r="F149" s="70"/>
    </row>
    <row r="150" spans="1:6" s="57" customFormat="1" ht="12.75">
      <c r="A150" s="68"/>
      <c r="F150" s="70"/>
    </row>
    <row r="151" spans="1:6" s="57" customFormat="1" ht="12.75">
      <c r="A151" s="68"/>
      <c r="F151" s="70"/>
    </row>
    <row r="152" spans="1:6" s="57" customFormat="1" ht="12.75">
      <c r="A152" s="68"/>
      <c r="F152" s="70"/>
    </row>
    <row r="153" spans="1:6" s="57" customFormat="1" ht="12.75">
      <c r="A153" s="68"/>
      <c r="F153" s="70"/>
    </row>
    <row r="154" spans="1:6" s="57" customFormat="1" ht="12.75">
      <c r="A154" s="68"/>
      <c r="F154" s="70"/>
    </row>
    <row r="155" spans="1:6" s="57" customFormat="1" ht="12.75">
      <c r="A155" s="68"/>
      <c r="F155" s="70"/>
    </row>
    <row r="156" spans="1:6" s="57" customFormat="1" ht="12.75">
      <c r="A156" s="68"/>
      <c r="F156" s="70"/>
    </row>
    <row r="157" spans="1:6" s="57" customFormat="1" ht="12.75">
      <c r="A157" s="68"/>
      <c r="F157" s="70"/>
    </row>
    <row r="158" spans="1:6" s="57" customFormat="1" ht="12.75">
      <c r="A158" s="68"/>
      <c r="F158" s="70"/>
    </row>
    <row r="159" spans="1:6" s="57" customFormat="1" ht="12.75">
      <c r="A159" s="68"/>
      <c r="F159" s="70"/>
    </row>
    <row r="160" spans="1:6" s="57" customFormat="1" ht="12.75">
      <c r="A160" s="68"/>
      <c r="F160" s="70"/>
    </row>
    <row r="161" spans="1:6" s="57" customFormat="1" ht="12.75">
      <c r="A161" s="68"/>
      <c r="F161" s="70"/>
    </row>
    <row r="162" spans="1:6" s="57" customFormat="1" ht="12.75">
      <c r="A162" s="68"/>
      <c r="F162" s="70"/>
    </row>
    <row r="163" spans="1:6" s="57" customFormat="1" ht="12.75">
      <c r="A163" s="68"/>
      <c r="F163" s="70"/>
    </row>
    <row r="164" spans="1:6" s="57" customFormat="1" ht="12.75">
      <c r="A164" s="68"/>
      <c r="F164" s="70"/>
    </row>
    <row r="165" spans="1:6" s="57" customFormat="1" ht="12.75">
      <c r="A165" s="68"/>
      <c r="F165" s="70"/>
    </row>
    <row r="166" spans="1:6" s="57" customFormat="1" ht="12.75">
      <c r="A166" s="68"/>
      <c r="F166" s="70"/>
    </row>
    <row r="167" spans="1:6" s="57" customFormat="1" ht="12.75">
      <c r="A167" s="68"/>
      <c r="F167" s="70"/>
    </row>
    <row r="168" spans="1:6" s="57" customFormat="1" ht="12.75">
      <c r="A168" s="68"/>
      <c r="F168" s="70"/>
    </row>
    <row r="169" spans="1:6" s="57" customFormat="1" ht="12.75">
      <c r="A169" s="68"/>
      <c r="F169" s="70"/>
    </row>
    <row r="170" spans="1:6" s="57" customFormat="1" ht="12.75">
      <c r="A170" s="68"/>
      <c r="F170" s="70"/>
    </row>
    <row r="171" spans="1:6" s="57" customFormat="1" ht="12.75">
      <c r="A171" s="68"/>
      <c r="F171" s="70"/>
    </row>
    <row r="172" spans="1:6" s="57" customFormat="1" ht="12.75">
      <c r="A172" s="68"/>
      <c r="F172" s="70"/>
    </row>
    <row r="173" spans="1:6" s="57" customFormat="1" ht="12.75">
      <c r="A173" s="68"/>
      <c r="F173" s="70"/>
    </row>
    <row r="174" spans="1:6" s="57" customFormat="1" ht="12.75">
      <c r="A174" s="68"/>
      <c r="F174" s="70"/>
    </row>
    <row r="175" spans="1:6" s="57" customFormat="1" ht="12.75">
      <c r="A175" s="68"/>
      <c r="F175" s="70"/>
    </row>
    <row r="176" spans="1:6" s="57" customFormat="1" ht="12.75">
      <c r="A176" s="68"/>
      <c r="F176" s="70"/>
    </row>
    <row r="177" spans="1:6" s="57" customFormat="1" ht="12.75">
      <c r="A177" s="68"/>
      <c r="F177" s="70"/>
    </row>
    <row r="178" spans="1:6" s="57" customFormat="1" ht="12.75">
      <c r="A178" s="68"/>
      <c r="F178" s="70"/>
    </row>
    <row r="179" spans="1:6" s="57" customFormat="1" ht="12.75">
      <c r="A179" s="68"/>
      <c r="F179" s="70"/>
    </row>
    <row r="180" spans="1:6" s="57" customFormat="1" ht="12.75">
      <c r="A180" s="68"/>
      <c r="F180" s="70"/>
    </row>
    <row r="181" spans="1:6" s="57" customFormat="1" ht="12.75">
      <c r="A181" s="68"/>
      <c r="F181" s="70"/>
    </row>
    <row r="182" spans="1:6" s="57" customFormat="1" ht="12.75">
      <c r="A182" s="68"/>
      <c r="F182" s="70"/>
    </row>
    <row r="183" spans="1:6" s="57" customFormat="1" ht="12.75">
      <c r="A183" s="68"/>
      <c r="F183" s="70"/>
    </row>
    <row r="184" spans="1:6" s="57" customFormat="1" ht="12.75">
      <c r="A184" s="68"/>
      <c r="F184" s="70"/>
    </row>
    <row r="185" spans="1:6" s="57" customFormat="1" ht="12.75">
      <c r="A185" s="68"/>
      <c r="F185" s="70"/>
    </row>
    <row r="186" spans="1:6" s="57" customFormat="1" ht="12.75">
      <c r="A186" s="68"/>
      <c r="F186" s="70"/>
    </row>
    <row r="187" spans="1:6" s="57" customFormat="1" ht="12.75">
      <c r="A187" s="68"/>
      <c r="F187" s="70"/>
    </row>
    <row r="188" spans="1:6" s="57" customFormat="1" ht="12.75">
      <c r="A188" s="68"/>
      <c r="F188" s="70"/>
    </row>
    <row r="189" spans="1:6" s="57" customFormat="1" ht="12.75">
      <c r="A189" s="68"/>
      <c r="F189" s="70"/>
    </row>
    <row r="190" spans="1:6" s="57" customFormat="1" ht="12.75">
      <c r="A190" s="68"/>
      <c r="F190" s="70"/>
    </row>
    <row r="191" spans="1:6" s="57" customFormat="1" ht="12.75">
      <c r="A191" s="68"/>
      <c r="F191" s="70"/>
    </row>
    <row r="192" spans="1:6" s="57" customFormat="1" ht="12.75">
      <c r="A192" s="68"/>
      <c r="F192" s="70"/>
    </row>
    <row r="193" spans="1:6" s="57" customFormat="1" ht="12.75">
      <c r="A193" s="68"/>
      <c r="F193" s="70"/>
    </row>
    <row r="194" spans="1:6" s="57" customFormat="1" ht="12.75">
      <c r="A194" s="68"/>
      <c r="F194" s="70"/>
    </row>
    <row r="195" spans="1:6" s="57" customFormat="1" ht="12.75">
      <c r="A195" s="68"/>
      <c r="F195" s="70"/>
    </row>
    <row r="196" spans="1:6" s="57" customFormat="1" ht="12.75">
      <c r="A196" s="68"/>
      <c r="F196" s="70"/>
    </row>
    <row r="197" spans="1:6" s="57" customFormat="1" ht="12.75">
      <c r="A197" s="68"/>
      <c r="F197" s="70"/>
    </row>
    <row r="198" spans="1:6" s="57" customFormat="1" ht="12.75">
      <c r="A198" s="68"/>
      <c r="F198" s="70"/>
    </row>
    <row r="199" spans="1:6" s="57" customFormat="1" ht="12.75">
      <c r="A199" s="68"/>
      <c r="F199" s="70"/>
    </row>
    <row r="200" spans="1:6" s="57" customFormat="1" ht="12.75">
      <c r="A200" s="68"/>
      <c r="F200" s="70"/>
    </row>
    <row r="201" spans="1:6" s="57" customFormat="1" ht="12.75">
      <c r="A201" s="68"/>
      <c r="F201" s="70"/>
    </row>
    <row r="202" spans="1:6" s="57" customFormat="1" ht="12.75">
      <c r="A202" s="68"/>
      <c r="F202" s="70"/>
    </row>
    <row r="203" spans="1:6" s="57" customFormat="1" ht="12.75">
      <c r="A203" s="68"/>
      <c r="F203" s="70"/>
    </row>
    <row r="204" spans="1:6" s="57" customFormat="1" ht="12.75">
      <c r="A204" s="68"/>
      <c r="F204" s="70"/>
    </row>
    <row r="205" spans="1:6" s="57" customFormat="1" ht="12.75">
      <c r="A205" s="68"/>
      <c r="F205" s="70"/>
    </row>
    <row r="206" spans="1:6" s="57" customFormat="1" ht="12.75">
      <c r="A206" s="68"/>
      <c r="F206" s="70"/>
    </row>
    <row r="207" spans="1:6" s="57" customFormat="1" ht="12.75">
      <c r="A207" s="68"/>
      <c r="F207" s="70"/>
    </row>
    <row r="208" spans="1:6" s="57" customFormat="1" ht="12.75">
      <c r="A208" s="68"/>
      <c r="F208" s="70"/>
    </row>
    <row r="209" spans="1:6" s="57" customFormat="1" ht="12.75">
      <c r="A209" s="68"/>
      <c r="F209" s="70"/>
    </row>
    <row r="210" spans="1:6" s="57" customFormat="1" ht="12.75">
      <c r="A210" s="68"/>
      <c r="F210" s="70"/>
    </row>
    <row r="211" spans="1:6" s="57" customFormat="1" ht="12.75">
      <c r="A211" s="68"/>
      <c r="F211" s="70"/>
    </row>
    <row r="212" spans="1:6" s="57" customFormat="1" ht="12.75">
      <c r="A212" s="68"/>
      <c r="F212" s="70"/>
    </row>
    <row r="213" spans="1:6" s="57" customFormat="1" ht="12.75">
      <c r="A213" s="68"/>
      <c r="F213" s="70"/>
    </row>
    <row r="214" spans="1:6" s="57" customFormat="1" ht="12.75">
      <c r="A214" s="68"/>
      <c r="F214" s="70"/>
    </row>
    <row r="215" spans="1:6" s="57" customFormat="1" ht="12.75">
      <c r="A215" s="68"/>
      <c r="F215" s="70"/>
    </row>
    <row r="216" spans="1:6" s="57" customFormat="1" ht="12.75">
      <c r="A216" s="68"/>
      <c r="F216" s="70"/>
    </row>
    <row r="217" spans="1:6" s="57" customFormat="1" ht="12.75">
      <c r="A217" s="68"/>
      <c r="F217" s="70"/>
    </row>
    <row r="218" spans="1:6" s="57" customFormat="1" ht="12.75">
      <c r="A218" s="68"/>
      <c r="F218" s="70"/>
    </row>
    <row r="219" spans="1:6" s="57" customFormat="1" ht="12.75">
      <c r="A219" s="68"/>
      <c r="F219" s="70"/>
    </row>
    <row r="220" spans="1:6" s="57" customFormat="1" ht="12.75">
      <c r="A220" s="68"/>
      <c r="F220" s="70"/>
    </row>
    <row r="221" spans="1:6" s="57" customFormat="1" ht="12.75">
      <c r="A221" s="68"/>
      <c r="F221" s="70"/>
    </row>
    <row r="222" spans="1:6" s="57" customFormat="1" ht="12.75">
      <c r="A222" s="68"/>
      <c r="F222" s="70"/>
    </row>
    <row r="223" spans="1:6" s="57" customFormat="1" ht="12.75">
      <c r="A223" s="68"/>
      <c r="F223" s="70"/>
    </row>
    <row r="224" spans="1:6" s="57" customFormat="1" ht="12.75">
      <c r="A224" s="68"/>
      <c r="F224" s="70"/>
    </row>
    <row r="225" spans="1:6" s="57" customFormat="1" ht="12.75">
      <c r="A225" s="68"/>
      <c r="F225" s="70"/>
    </row>
    <row r="226" spans="1:6" s="57" customFormat="1" ht="12.75">
      <c r="A226" s="68"/>
      <c r="F226" s="70"/>
    </row>
    <row r="227" spans="1:6" s="57" customFormat="1" ht="12.75">
      <c r="A227" s="68"/>
      <c r="F227" s="70"/>
    </row>
    <row r="228" spans="1:6" s="57" customFormat="1" ht="12.75">
      <c r="A228" s="68"/>
      <c r="F228" s="70"/>
    </row>
    <row r="229" spans="1:6" s="57" customFormat="1" ht="12.75">
      <c r="A229" s="68"/>
      <c r="F229" s="70"/>
    </row>
    <row r="230" spans="1:6" s="57" customFormat="1" ht="12.75">
      <c r="A230" s="68"/>
      <c r="F230" s="70"/>
    </row>
    <row r="231" spans="1:6" s="57" customFormat="1" ht="12.75">
      <c r="A231" s="68"/>
      <c r="F231" s="70"/>
    </row>
    <row r="232" spans="1:6" s="57" customFormat="1" ht="12.75">
      <c r="A232" s="68"/>
      <c r="F232" s="70"/>
    </row>
    <row r="233" spans="1:6" s="57" customFormat="1" ht="12.75">
      <c r="A233" s="68"/>
      <c r="F233" s="70"/>
    </row>
    <row r="234" spans="1:6" s="57" customFormat="1" ht="12.75">
      <c r="A234" s="68"/>
      <c r="F234" s="70"/>
    </row>
    <row r="235" spans="1:6" s="57" customFormat="1" ht="12.75">
      <c r="A235" s="68"/>
      <c r="F235" s="70"/>
    </row>
    <row r="236" spans="1:6" s="57" customFormat="1" ht="12.75">
      <c r="A236" s="68"/>
      <c r="F236" s="70"/>
    </row>
    <row r="237" spans="1:6" s="57" customFormat="1" ht="12.75">
      <c r="A237" s="68"/>
      <c r="F237" s="70"/>
    </row>
    <row r="238" spans="1:6" s="57" customFormat="1" ht="12.75">
      <c r="A238" s="68"/>
      <c r="F238" s="70"/>
    </row>
    <row r="239" spans="1:6" s="57" customFormat="1" ht="12.75">
      <c r="A239" s="68"/>
      <c r="F239" s="70"/>
    </row>
    <row r="240" spans="1:6" s="57" customFormat="1" ht="12.75">
      <c r="A240" s="68"/>
      <c r="F240" s="70"/>
    </row>
    <row r="241" spans="1:6" s="57" customFormat="1" ht="12.75">
      <c r="A241" s="68"/>
      <c r="F241" s="70"/>
    </row>
    <row r="242" spans="1:6" s="57" customFormat="1" ht="12.75">
      <c r="A242" s="68"/>
      <c r="F242" s="70"/>
    </row>
    <row r="243" spans="1:6" s="57" customFormat="1" ht="12.75">
      <c r="A243" s="68"/>
      <c r="F243" s="70"/>
    </row>
    <row r="244" spans="1:6" s="57" customFormat="1" ht="12.75">
      <c r="A244" s="68"/>
      <c r="F244" s="70"/>
    </row>
    <row r="245" spans="1:6" s="57" customFormat="1" ht="12.75">
      <c r="A245" s="68"/>
      <c r="F245" s="70"/>
    </row>
    <row r="246" spans="1:6" s="57" customFormat="1" ht="12.75">
      <c r="A246" s="68"/>
      <c r="F246" s="70"/>
    </row>
    <row r="247" spans="1:6" s="57" customFormat="1" ht="12.75">
      <c r="A247" s="68"/>
      <c r="F247" s="70"/>
    </row>
    <row r="248" spans="1:6" s="57" customFormat="1" ht="12.75">
      <c r="A248" s="68"/>
      <c r="F248" s="70"/>
    </row>
    <row r="249" spans="1:6" s="57" customFormat="1" ht="12.75">
      <c r="A249" s="68"/>
      <c r="F249" s="70"/>
    </row>
    <row r="250" spans="1:6" s="57" customFormat="1" ht="12.75">
      <c r="A250" s="68"/>
      <c r="F250" s="70"/>
    </row>
    <row r="251" spans="1:6" s="57" customFormat="1" ht="12.75">
      <c r="A251" s="68"/>
      <c r="F251" s="70"/>
    </row>
    <row r="252" spans="1:6" s="57" customFormat="1" ht="12.75">
      <c r="A252" s="68"/>
      <c r="F252" s="70"/>
    </row>
    <row r="253" spans="1:6" s="57" customFormat="1" ht="12.75">
      <c r="A253" s="68"/>
      <c r="F253" s="70"/>
    </row>
    <row r="254" spans="1:6" s="57" customFormat="1" ht="12.75">
      <c r="A254" s="68"/>
      <c r="F254" s="70"/>
    </row>
    <row r="255" spans="1:6" s="57" customFormat="1" ht="12.75">
      <c r="A255" s="68"/>
      <c r="F255" s="70"/>
    </row>
    <row r="256" spans="1:6" s="57" customFormat="1" ht="12.75">
      <c r="A256" s="68"/>
      <c r="F256" s="70"/>
    </row>
    <row r="257" spans="1:6" s="57" customFormat="1" ht="12.75">
      <c r="A257" s="68"/>
      <c r="F257" s="70"/>
    </row>
    <row r="258" spans="1:6" s="57" customFormat="1" ht="12.75">
      <c r="A258" s="68"/>
      <c r="F258" s="70"/>
    </row>
    <row r="259" spans="1:6" s="57" customFormat="1" ht="12.75">
      <c r="A259" s="68"/>
      <c r="F259" s="70"/>
    </row>
    <row r="260" spans="1:6" s="57" customFormat="1" ht="12.75">
      <c r="A260" s="68"/>
      <c r="F260" s="70"/>
    </row>
    <row r="261" spans="1:6" s="57" customFormat="1" ht="12.75">
      <c r="A261" s="68"/>
      <c r="F261" s="70"/>
    </row>
    <row r="262" spans="1:6" s="57" customFormat="1" ht="12.75">
      <c r="A262" s="68"/>
      <c r="F262" s="70"/>
    </row>
    <row r="263" spans="1:6" s="57" customFormat="1" ht="12.75">
      <c r="A263" s="68"/>
      <c r="F263" s="70"/>
    </row>
    <row r="264" spans="1:6" s="57" customFormat="1" ht="12.75">
      <c r="A264" s="68"/>
      <c r="F264" s="70"/>
    </row>
    <row r="265" spans="1:6" s="57" customFormat="1" ht="12.75">
      <c r="A265" s="68"/>
      <c r="F265" s="70"/>
    </row>
    <row r="266" spans="1:6" s="57" customFormat="1" ht="12.75">
      <c r="A266" s="68"/>
      <c r="F266" s="70"/>
    </row>
    <row r="267" spans="1:6" s="57" customFormat="1" ht="12.75">
      <c r="A267" s="68"/>
      <c r="F267" s="70"/>
    </row>
    <row r="268" spans="1:6" s="57" customFormat="1" ht="12.75">
      <c r="A268" s="68"/>
      <c r="F268" s="70"/>
    </row>
    <row r="269" spans="1:6" s="57" customFormat="1" ht="12.75">
      <c r="A269" s="68"/>
      <c r="F269" s="70"/>
    </row>
    <row r="270" spans="1:6" s="57" customFormat="1" ht="12.75">
      <c r="A270" s="68"/>
      <c r="F270" s="70"/>
    </row>
    <row r="271" spans="1:6" s="57" customFormat="1" ht="12.75">
      <c r="A271" s="68"/>
      <c r="F271" s="70"/>
    </row>
    <row r="272" spans="1:6" s="57" customFormat="1" ht="12.75">
      <c r="A272" s="68"/>
      <c r="F272" s="70"/>
    </row>
    <row r="273" spans="1:6" s="57" customFormat="1" ht="12.75">
      <c r="A273" s="68"/>
      <c r="F273" s="70"/>
    </row>
    <row r="274" spans="1:6" s="57" customFormat="1" ht="12.75">
      <c r="A274" s="68"/>
      <c r="F274" s="70"/>
    </row>
    <row r="275" spans="1:6" s="57" customFormat="1" ht="12.75">
      <c r="A275" s="68"/>
      <c r="F275" s="70"/>
    </row>
    <row r="276" spans="1:6" s="57" customFormat="1" ht="12.75">
      <c r="A276" s="68"/>
      <c r="F276" s="70"/>
    </row>
    <row r="277" spans="1:6" s="57" customFormat="1" ht="12.75">
      <c r="A277" s="68"/>
      <c r="F277" s="70"/>
    </row>
    <row r="278" spans="1:6" s="57" customFormat="1" ht="12.75">
      <c r="A278" s="68"/>
      <c r="F278" s="70"/>
    </row>
    <row r="279" spans="1:6" s="57" customFormat="1" ht="12.75">
      <c r="A279" s="68"/>
      <c r="F279" s="70"/>
    </row>
    <row r="280" spans="1:6" s="57" customFormat="1" ht="12.75">
      <c r="A280" s="68"/>
      <c r="F280" s="70"/>
    </row>
    <row r="281" spans="1:6" s="57" customFormat="1" ht="12.75">
      <c r="A281" s="68"/>
      <c r="F281" s="70"/>
    </row>
    <row r="282" spans="1:6" s="57" customFormat="1" ht="12.75">
      <c r="A282" s="68"/>
      <c r="F282" s="70"/>
    </row>
    <row r="283" spans="1:6" s="57" customFormat="1" ht="12.75">
      <c r="A283" s="68"/>
      <c r="F283" s="70"/>
    </row>
    <row r="284" spans="1:6" s="57" customFormat="1" ht="12.75">
      <c r="A284" s="68"/>
      <c r="F284" s="70"/>
    </row>
    <row r="285" spans="1:6" s="57" customFormat="1" ht="12.75">
      <c r="A285" s="68"/>
      <c r="F285" s="70"/>
    </row>
    <row r="286" spans="1:6" s="57" customFormat="1" ht="12.75">
      <c r="A286" s="68"/>
      <c r="F286" s="70"/>
    </row>
    <row r="287" spans="1:6" s="57" customFormat="1" ht="12.75">
      <c r="A287" s="68"/>
      <c r="F287" s="70"/>
    </row>
    <row r="288" spans="1:6" s="57" customFormat="1" ht="12.75">
      <c r="A288" s="68"/>
      <c r="F288" s="70"/>
    </row>
    <row r="289" spans="1:6" s="57" customFormat="1" ht="12.75">
      <c r="A289" s="68"/>
      <c r="F289" s="70"/>
    </row>
    <row r="290" spans="1:6" s="57" customFormat="1" ht="12.75">
      <c r="A290" s="68"/>
      <c r="F290" s="70"/>
    </row>
    <row r="291" spans="1:6" s="57" customFormat="1" ht="12.75">
      <c r="A291" s="68"/>
      <c r="F291" s="70"/>
    </row>
    <row r="292" spans="1:6" s="57" customFormat="1" ht="12.75">
      <c r="A292" s="68"/>
      <c r="F292" s="70"/>
    </row>
    <row r="293" spans="1:6" s="57" customFormat="1" ht="12.75">
      <c r="A293" s="68"/>
      <c r="F293" s="70"/>
    </row>
    <row r="294" spans="1:6" s="57" customFormat="1" ht="12.75">
      <c r="A294" s="68"/>
      <c r="F294" s="70"/>
    </row>
    <row r="295" spans="1:6" s="57" customFormat="1" ht="12.75">
      <c r="A295" s="68"/>
      <c r="F295" s="70"/>
    </row>
    <row r="296" spans="1:6" s="57" customFormat="1" ht="12.75">
      <c r="A296" s="68"/>
      <c r="F296" s="70"/>
    </row>
    <row r="297" spans="1:6" s="57" customFormat="1" ht="12.75">
      <c r="A297" s="68"/>
      <c r="F297" s="70"/>
    </row>
    <row r="298" spans="1:6" s="57" customFormat="1" ht="12.75">
      <c r="A298" s="68"/>
      <c r="F298" s="70"/>
    </row>
    <row r="299" spans="1:6" s="57" customFormat="1" ht="12.75">
      <c r="A299" s="68"/>
      <c r="F299" s="70"/>
    </row>
    <row r="300" spans="1:6" s="57" customFormat="1" ht="12.75">
      <c r="A300" s="68"/>
      <c r="F300" s="70"/>
    </row>
    <row r="301" spans="1:6" s="57" customFormat="1" ht="12.75">
      <c r="A301" s="68"/>
      <c r="F301" s="70"/>
    </row>
    <row r="302" spans="1:6" s="57" customFormat="1" ht="12.75">
      <c r="A302" s="68"/>
      <c r="F302" s="70"/>
    </row>
    <row r="303" spans="1:6" s="57" customFormat="1" ht="12.75">
      <c r="A303" s="68"/>
      <c r="F303" s="70"/>
    </row>
    <row r="304" spans="1:6" s="57" customFormat="1" ht="12.75">
      <c r="A304" s="68"/>
      <c r="F304" s="70"/>
    </row>
    <row r="305" spans="1:6" s="57" customFormat="1" ht="12.75">
      <c r="A305" s="68"/>
      <c r="F305" s="70"/>
    </row>
    <row r="306" spans="1:6" s="57" customFormat="1" ht="12.75">
      <c r="A306" s="68"/>
      <c r="F306" s="70"/>
    </row>
    <row r="307" spans="1:6" s="57" customFormat="1" ht="12.75">
      <c r="A307" s="68"/>
      <c r="F307" s="70"/>
    </row>
    <row r="308" spans="1:6" s="57" customFormat="1" ht="12.75">
      <c r="A308" s="68"/>
      <c r="F308" s="70"/>
    </row>
    <row r="309" spans="1:6" s="57" customFormat="1" ht="12.75">
      <c r="A309" s="68"/>
      <c r="F309" s="70"/>
    </row>
    <row r="310" spans="1:6" s="57" customFormat="1" ht="12.75">
      <c r="A310" s="68"/>
      <c r="F310" s="70"/>
    </row>
    <row r="311" spans="1:6" s="57" customFormat="1" ht="12.75">
      <c r="A311" s="68"/>
      <c r="F311" s="70"/>
    </row>
    <row r="312" spans="1:6" s="57" customFormat="1" ht="12.75">
      <c r="A312" s="68"/>
      <c r="F312" s="70"/>
    </row>
    <row r="313" spans="1:6" s="57" customFormat="1" ht="12.75">
      <c r="A313" s="68"/>
      <c r="F313" s="70"/>
    </row>
    <row r="314" spans="1:6" s="57" customFormat="1" ht="12.75">
      <c r="A314" s="68"/>
      <c r="F314" s="70"/>
    </row>
    <row r="315" spans="1:6" s="57" customFormat="1" ht="12.75">
      <c r="A315" s="68"/>
      <c r="F315" s="70"/>
    </row>
    <row r="316" spans="1:6" s="57" customFormat="1" ht="12.75">
      <c r="A316" s="68"/>
      <c r="F316" s="70"/>
    </row>
    <row r="317" spans="1:6" s="57" customFormat="1" ht="12.75">
      <c r="A317" s="68"/>
      <c r="F317" s="70"/>
    </row>
    <row r="318" spans="1:6" s="57" customFormat="1" ht="12.75">
      <c r="A318" s="68"/>
      <c r="F318" s="70"/>
    </row>
    <row r="319" spans="1:6" s="57" customFormat="1" ht="12.75">
      <c r="A319" s="68"/>
      <c r="F319" s="70"/>
    </row>
    <row r="320" spans="1:6" s="57" customFormat="1" ht="12.75">
      <c r="A320" s="68"/>
      <c r="F320" s="70"/>
    </row>
    <row r="321" spans="1:6" s="57" customFormat="1" ht="12.75">
      <c r="A321" s="68"/>
      <c r="F321" s="70"/>
    </row>
    <row r="322" spans="1:6" s="57" customFormat="1" ht="12.75">
      <c r="A322" s="68"/>
      <c r="F322" s="70"/>
    </row>
    <row r="323" spans="1:6" s="57" customFormat="1" ht="12.75">
      <c r="A323" s="68"/>
      <c r="F323" s="70"/>
    </row>
    <row r="324" spans="1:6" s="57" customFormat="1" ht="12.75">
      <c r="A324" s="68"/>
      <c r="F324" s="70"/>
    </row>
    <row r="325" spans="1:6" s="57" customFormat="1" ht="12.75">
      <c r="A325" s="68"/>
      <c r="F325" s="70"/>
    </row>
    <row r="326" spans="1:6" s="57" customFormat="1" ht="12.75">
      <c r="A326" s="68"/>
      <c r="F326" s="70"/>
    </row>
    <row r="327" spans="1:6" s="57" customFormat="1" ht="12.75">
      <c r="A327" s="68"/>
      <c r="F327" s="70"/>
    </row>
    <row r="328" spans="1:6" s="57" customFormat="1" ht="12.75">
      <c r="A328" s="68"/>
      <c r="F328" s="70"/>
    </row>
    <row r="329" spans="1:6" s="57" customFormat="1" ht="12.75">
      <c r="A329" s="68"/>
      <c r="F329" s="70"/>
    </row>
    <row r="330" spans="1:6" s="57" customFormat="1" ht="12.75">
      <c r="A330" s="68"/>
      <c r="F330" s="70"/>
    </row>
    <row r="331" spans="1:6" s="57" customFormat="1" ht="12.75">
      <c r="A331" s="68"/>
      <c r="F331" s="70"/>
    </row>
    <row r="332" spans="1:6" s="57" customFormat="1" ht="12.75">
      <c r="A332" s="68"/>
      <c r="F332" s="70"/>
    </row>
    <row r="333" spans="1:6" s="57" customFormat="1" ht="12.75">
      <c r="A333" s="68"/>
      <c r="F333" s="70"/>
    </row>
    <row r="334" spans="1:6" s="57" customFormat="1" ht="12.75">
      <c r="A334" s="68"/>
      <c r="F334" s="70"/>
    </row>
    <row r="335" spans="1:6" s="57" customFormat="1" ht="12.75">
      <c r="A335" s="68"/>
      <c r="F335" s="70"/>
    </row>
    <row r="336" spans="1:6" s="57" customFormat="1" ht="12.75">
      <c r="A336" s="68"/>
      <c r="F336" s="70"/>
    </row>
    <row r="337" spans="1:6" s="57" customFormat="1" ht="12.75">
      <c r="A337" s="68"/>
      <c r="F337" s="70"/>
    </row>
    <row r="338" spans="1:6" s="57" customFormat="1" ht="12.75">
      <c r="A338" s="68"/>
      <c r="F338" s="70"/>
    </row>
    <row r="339" spans="1:6" s="57" customFormat="1" ht="12.75">
      <c r="A339" s="68"/>
      <c r="F339" s="70"/>
    </row>
    <row r="340" spans="1:6" s="57" customFormat="1" ht="12.75">
      <c r="A340" s="68"/>
      <c r="F340" s="70"/>
    </row>
    <row r="341" spans="1:6" s="57" customFormat="1" ht="12.75">
      <c r="A341" s="68"/>
      <c r="F341" s="70"/>
    </row>
    <row r="342" spans="1:6" s="57" customFormat="1" ht="12.75">
      <c r="A342" s="68"/>
      <c r="F342" s="70"/>
    </row>
    <row r="343" spans="1:6" s="57" customFormat="1" ht="12.75">
      <c r="A343" s="68"/>
      <c r="F343" s="70"/>
    </row>
    <row r="344" spans="1:6" s="57" customFormat="1" ht="12.75">
      <c r="A344" s="68"/>
      <c r="F344" s="70"/>
    </row>
    <row r="345" spans="1:6" s="57" customFormat="1" ht="12.75">
      <c r="A345" s="68"/>
      <c r="F345" s="70"/>
    </row>
    <row r="346" spans="1:6" s="57" customFormat="1" ht="12.75">
      <c r="A346" s="68"/>
      <c r="F346" s="70"/>
    </row>
    <row r="347" spans="1:6" s="57" customFormat="1" ht="12.75">
      <c r="A347" s="68"/>
      <c r="F347" s="70"/>
    </row>
    <row r="348" spans="1:6" s="57" customFormat="1" ht="12.75">
      <c r="A348" s="68"/>
      <c r="F348" s="70"/>
    </row>
    <row r="349" spans="1:6" s="57" customFormat="1" ht="12.75">
      <c r="A349" s="68"/>
      <c r="F349" s="70"/>
    </row>
    <row r="350" spans="1:6" s="57" customFormat="1" ht="12.75">
      <c r="A350" s="68"/>
      <c r="F350" s="70"/>
    </row>
    <row r="351" spans="1:6" s="57" customFormat="1" ht="12.75">
      <c r="A351" s="68"/>
      <c r="F351" s="70"/>
    </row>
    <row r="352" spans="1:6" s="57" customFormat="1" ht="12.75">
      <c r="A352" s="68"/>
      <c r="F352" s="70"/>
    </row>
    <row r="353" spans="1:6" s="57" customFormat="1" ht="12.75">
      <c r="A353" s="68"/>
      <c r="F353" s="70"/>
    </row>
    <row r="354" spans="1:6" s="57" customFormat="1" ht="12.75">
      <c r="A354" s="68"/>
      <c r="F354" s="70"/>
    </row>
    <row r="355" spans="1:6" s="57" customFormat="1" ht="12.75">
      <c r="A355" s="68"/>
      <c r="F355" s="70"/>
    </row>
    <row r="356" spans="1:6" s="57" customFormat="1" ht="12.75">
      <c r="A356" s="68"/>
      <c r="F356" s="70"/>
    </row>
    <row r="357" spans="1:6" s="57" customFormat="1" ht="12.75">
      <c r="A357" s="68"/>
      <c r="F357" s="70"/>
    </row>
    <row r="358" spans="1:6" s="57" customFormat="1" ht="12.75">
      <c r="A358" s="68"/>
      <c r="F358" s="70"/>
    </row>
    <row r="359" spans="1:6" s="57" customFormat="1" ht="12.75">
      <c r="A359" s="68"/>
      <c r="F359" s="70"/>
    </row>
    <row r="360" spans="1:6" s="57" customFormat="1" ht="12.75">
      <c r="A360" s="68"/>
      <c r="F360" s="70"/>
    </row>
    <row r="361" spans="1:6" s="57" customFormat="1" ht="12.75">
      <c r="A361" s="68"/>
      <c r="F361" s="70"/>
    </row>
    <row r="362" spans="1:6" s="57" customFormat="1" ht="12.75">
      <c r="A362" s="68"/>
      <c r="F362" s="70"/>
    </row>
    <row r="363" spans="1:6" s="57" customFormat="1" ht="12.75">
      <c r="A363" s="68"/>
      <c r="F363" s="70"/>
    </row>
    <row r="364" spans="1:6" s="57" customFormat="1" ht="12.75">
      <c r="A364" s="68"/>
      <c r="F364" s="70"/>
    </row>
    <row r="365" spans="1:6" s="57" customFormat="1" ht="12.75">
      <c r="A365" s="68"/>
      <c r="F365" s="70"/>
    </row>
    <row r="366" spans="1:6" s="57" customFormat="1" ht="12.75">
      <c r="A366" s="68"/>
      <c r="F366" s="70"/>
    </row>
    <row r="367" spans="1:6" s="57" customFormat="1" ht="12.75">
      <c r="A367" s="68"/>
      <c r="F367" s="70"/>
    </row>
    <row r="368" spans="1:6" s="57" customFormat="1" ht="12.75">
      <c r="A368" s="68"/>
      <c r="F368" s="70"/>
    </row>
    <row r="369" spans="1:6" s="57" customFormat="1" ht="12.75">
      <c r="A369" s="68"/>
      <c r="F369" s="70"/>
    </row>
    <row r="370" spans="1:6" s="57" customFormat="1" ht="12.75">
      <c r="A370" s="68"/>
      <c r="F370" s="70"/>
    </row>
    <row r="371" spans="1:6" s="57" customFormat="1" ht="12.75">
      <c r="A371" s="68"/>
      <c r="F371" s="70"/>
    </row>
    <row r="372" spans="1:6" s="57" customFormat="1" ht="12.75">
      <c r="A372" s="68"/>
      <c r="F372" s="70"/>
    </row>
    <row r="373" spans="1:6" s="57" customFormat="1" ht="12.75">
      <c r="A373" s="68"/>
      <c r="F373" s="70"/>
    </row>
    <row r="374" spans="1:6" s="57" customFormat="1" ht="12.75">
      <c r="A374" s="68"/>
      <c r="F374" s="70"/>
    </row>
    <row r="375" spans="1:6" s="57" customFormat="1" ht="12.75">
      <c r="A375" s="68"/>
      <c r="F375" s="70"/>
    </row>
    <row r="376" spans="1:6" s="57" customFormat="1" ht="12.75">
      <c r="A376" s="68"/>
      <c r="F376" s="70"/>
    </row>
    <row r="377" spans="1:6" s="57" customFormat="1" ht="12.75">
      <c r="A377" s="68"/>
      <c r="F377" s="70"/>
    </row>
    <row r="378" spans="1:6" s="57" customFormat="1" ht="12.75">
      <c r="A378" s="68"/>
      <c r="F378" s="70"/>
    </row>
    <row r="379" spans="1:6" s="57" customFormat="1" ht="12.75">
      <c r="A379" s="68"/>
      <c r="F379" s="70"/>
    </row>
    <row r="380" spans="1:6" s="57" customFormat="1" ht="12.75">
      <c r="A380" s="68"/>
      <c r="F380" s="70"/>
    </row>
    <row r="381" spans="1:6" s="57" customFormat="1" ht="12.75">
      <c r="A381" s="68"/>
      <c r="F381" s="70"/>
    </row>
    <row r="382" spans="1:6" s="57" customFormat="1" ht="12.75">
      <c r="A382" s="68"/>
      <c r="F382" s="70"/>
    </row>
    <row r="383" spans="1:6" s="57" customFormat="1" ht="12.75">
      <c r="A383" s="68"/>
      <c r="F383" s="70"/>
    </row>
    <row r="384" spans="1:6" s="57" customFormat="1" ht="12.75">
      <c r="A384" s="68"/>
      <c r="F384" s="70"/>
    </row>
    <row r="385" spans="1:6" s="57" customFormat="1" ht="12.75">
      <c r="A385" s="68"/>
      <c r="F385" s="70"/>
    </row>
    <row r="386" spans="1:6" s="57" customFormat="1" ht="12.75">
      <c r="A386" s="68"/>
      <c r="F386" s="70"/>
    </row>
    <row r="387" spans="1:6" s="57" customFormat="1" ht="12.75">
      <c r="A387" s="68"/>
      <c r="F387" s="70"/>
    </row>
    <row r="388" spans="1:6" s="57" customFormat="1" ht="12.75">
      <c r="A388" s="68"/>
      <c r="F388" s="70"/>
    </row>
    <row r="389" spans="1:6" s="57" customFormat="1" ht="12.75">
      <c r="A389" s="68"/>
      <c r="F389" s="70"/>
    </row>
    <row r="390" spans="1:6" s="57" customFormat="1" ht="12.75">
      <c r="A390" s="68"/>
      <c r="F390" s="70"/>
    </row>
    <row r="391" spans="1:6" s="57" customFormat="1" ht="12.75">
      <c r="A391" s="68"/>
      <c r="F391" s="70"/>
    </row>
    <row r="392" spans="1:6" s="57" customFormat="1" ht="12.75">
      <c r="A392" s="68"/>
      <c r="F392" s="70"/>
    </row>
    <row r="393" spans="1:6" s="57" customFormat="1" ht="12.75">
      <c r="A393" s="68"/>
      <c r="F393" s="70"/>
    </row>
    <row r="394" spans="1:6" s="57" customFormat="1" ht="12.75">
      <c r="A394" s="68"/>
      <c r="F394" s="70"/>
    </row>
    <row r="395" spans="1:6" s="57" customFormat="1" ht="12.75">
      <c r="A395" s="68"/>
      <c r="F395" s="70"/>
    </row>
    <row r="396" spans="1:6" s="57" customFormat="1" ht="12.75">
      <c r="A396" s="68"/>
      <c r="F396" s="70"/>
    </row>
    <row r="397" spans="1:6" s="57" customFormat="1" ht="12.75">
      <c r="A397" s="68"/>
      <c r="F397" s="70"/>
    </row>
    <row r="398" spans="1:6" s="57" customFormat="1" ht="12.75">
      <c r="A398" s="68"/>
      <c r="F398" s="70"/>
    </row>
    <row r="399" spans="1:6" s="57" customFormat="1" ht="12.75">
      <c r="A399" s="68"/>
      <c r="F399" s="70"/>
    </row>
    <row r="400" spans="1:6" s="57" customFormat="1" ht="12.75">
      <c r="A400" s="68"/>
      <c r="F400" s="70"/>
    </row>
    <row r="401" spans="1:6" s="57" customFormat="1" ht="12.75">
      <c r="A401" s="68"/>
      <c r="F401" s="70"/>
    </row>
    <row r="402" spans="1:6" s="57" customFormat="1" ht="12.75">
      <c r="A402" s="68"/>
      <c r="F402" s="70"/>
    </row>
    <row r="403" spans="1:6" s="57" customFormat="1" ht="12.75">
      <c r="A403" s="68"/>
      <c r="F403" s="70"/>
    </row>
    <row r="404" spans="1:6" s="57" customFormat="1" ht="12.75">
      <c r="A404" s="68"/>
      <c r="F404" s="70"/>
    </row>
    <row r="405" spans="1:6" s="57" customFormat="1" ht="12.75">
      <c r="A405" s="68"/>
      <c r="F405" s="70"/>
    </row>
    <row r="406" spans="1:6" s="57" customFormat="1" ht="12.75">
      <c r="A406" s="68"/>
      <c r="F406" s="70"/>
    </row>
    <row r="407" spans="1:6" s="57" customFormat="1" ht="12.75">
      <c r="A407" s="68"/>
      <c r="F407" s="70"/>
    </row>
    <row r="408" spans="1:6" s="57" customFormat="1" ht="12.75">
      <c r="A408" s="68"/>
      <c r="F408" s="70"/>
    </row>
    <row r="409" spans="1:6" s="57" customFormat="1" ht="12.75">
      <c r="A409" s="68"/>
      <c r="F409" s="70"/>
    </row>
    <row r="410" spans="1:6" s="57" customFormat="1" ht="12.75">
      <c r="A410" s="68"/>
      <c r="F410" s="70"/>
    </row>
    <row r="411" spans="1:6" s="57" customFormat="1" ht="12.75">
      <c r="A411" s="68"/>
      <c r="F411" s="70"/>
    </row>
    <row r="412" spans="1:6" s="57" customFormat="1" ht="12.75">
      <c r="A412" s="68"/>
      <c r="F412" s="70"/>
    </row>
    <row r="413" spans="1:6" s="57" customFormat="1" ht="12.75">
      <c r="A413" s="68"/>
      <c r="F413" s="70"/>
    </row>
    <row r="414" spans="1:6" s="57" customFormat="1" ht="12.75">
      <c r="A414" s="68"/>
      <c r="F414" s="70"/>
    </row>
    <row r="415" spans="1:6" s="57" customFormat="1" ht="12.75">
      <c r="A415" s="68"/>
      <c r="F415" s="70"/>
    </row>
    <row r="416" spans="1:6" s="57" customFormat="1" ht="12.75">
      <c r="A416" s="68"/>
      <c r="F416" s="70"/>
    </row>
    <row r="417" spans="1:6" s="57" customFormat="1" ht="12.75">
      <c r="A417" s="68"/>
      <c r="F417" s="70"/>
    </row>
    <row r="418" spans="1:6" s="57" customFormat="1" ht="12.75">
      <c r="A418" s="68"/>
      <c r="F418" s="70"/>
    </row>
    <row r="419" spans="1:6" s="57" customFormat="1" ht="12.75">
      <c r="A419" s="68"/>
      <c r="F419" s="70"/>
    </row>
    <row r="420" spans="1:6" s="57" customFormat="1" ht="12.75">
      <c r="A420" s="68"/>
      <c r="F420" s="70"/>
    </row>
    <row r="421" spans="1:6" s="57" customFormat="1" ht="12.75">
      <c r="A421" s="68"/>
      <c r="F421" s="70"/>
    </row>
    <row r="422" spans="1:6" s="57" customFormat="1" ht="12.75">
      <c r="A422" s="68"/>
      <c r="F422" s="70"/>
    </row>
    <row r="423" spans="1:6" s="57" customFormat="1" ht="12.75">
      <c r="A423" s="68"/>
      <c r="F423" s="70"/>
    </row>
    <row r="424" spans="1:6" s="57" customFormat="1" ht="12.75">
      <c r="A424" s="68"/>
      <c r="F424" s="70"/>
    </row>
    <row r="425" spans="1:6" s="57" customFormat="1" ht="12.75">
      <c r="A425" s="68"/>
      <c r="F425" s="70"/>
    </row>
    <row r="426" spans="1:6" s="57" customFormat="1" ht="12.75">
      <c r="A426" s="68"/>
      <c r="F426" s="70"/>
    </row>
    <row r="427" spans="1:6" s="57" customFormat="1" ht="12.75">
      <c r="A427" s="68"/>
      <c r="F427" s="70"/>
    </row>
    <row r="428" spans="1:6" s="57" customFormat="1" ht="12.75">
      <c r="A428" s="68"/>
      <c r="F428" s="70"/>
    </row>
    <row r="429" spans="1:6" s="57" customFormat="1" ht="12.75">
      <c r="A429" s="68"/>
      <c r="F429" s="70"/>
    </row>
    <row r="430" spans="1:6" s="57" customFormat="1" ht="12.75">
      <c r="A430" s="68"/>
      <c r="F430" s="70"/>
    </row>
    <row r="431" spans="1:6" s="57" customFormat="1" ht="12.75">
      <c r="A431" s="68"/>
      <c r="F431" s="70"/>
    </row>
    <row r="432" spans="1:6" s="57" customFormat="1" ht="12.75">
      <c r="A432" s="68"/>
      <c r="F432" s="70"/>
    </row>
    <row r="433" spans="1:6" s="57" customFormat="1" ht="12.75">
      <c r="A433" s="68"/>
      <c r="F433" s="70"/>
    </row>
    <row r="434" spans="1:6" s="57" customFormat="1" ht="12.75">
      <c r="A434" s="68"/>
      <c r="F434" s="70"/>
    </row>
    <row r="435" spans="1:6" s="57" customFormat="1" ht="12.75">
      <c r="A435" s="68"/>
      <c r="F435" s="70"/>
    </row>
    <row r="436" spans="1:6" s="57" customFormat="1" ht="12.75">
      <c r="A436" s="68"/>
      <c r="F436" s="70"/>
    </row>
    <row r="437" spans="1:6" s="57" customFormat="1" ht="12.75">
      <c r="A437" s="68"/>
      <c r="F437" s="70"/>
    </row>
    <row r="438" spans="1:6" s="57" customFormat="1" ht="12.75">
      <c r="A438" s="68"/>
      <c r="F438" s="70"/>
    </row>
    <row r="439" spans="1:6" s="57" customFormat="1" ht="12.75">
      <c r="A439" s="68"/>
      <c r="F439" s="70"/>
    </row>
    <row r="440" spans="1:6" s="57" customFormat="1" ht="12.75">
      <c r="A440" s="68"/>
      <c r="F440" s="70"/>
    </row>
    <row r="441" spans="1:6" s="57" customFormat="1" ht="12.75">
      <c r="A441" s="68"/>
      <c r="F441" s="70"/>
    </row>
    <row r="442" spans="1:6" s="57" customFormat="1" ht="12.75">
      <c r="A442" s="68"/>
      <c r="F442" s="70"/>
    </row>
    <row r="443" spans="1:6" s="57" customFormat="1" ht="12.75">
      <c r="A443" s="68"/>
      <c r="F443" s="70"/>
    </row>
    <row r="444" spans="1:6" s="57" customFormat="1" ht="12.75">
      <c r="A444" s="68"/>
      <c r="F444" s="70"/>
    </row>
    <row r="445" spans="1:6" s="57" customFormat="1" ht="12.75">
      <c r="A445" s="68"/>
      <c r="F445" s="70"/>
    </row>
    <row r="446" spans="1:6" s="57" customFormat="1" ht="12.75">
      <c r="A446" s="68"/>
      <c r="F446" s="70"/>
    </row>
    <row r="447" spans="1:6" s="57" customFormat="1" ht="12.75">
      <c r="A447" s="68"/>
      <c r="F447" s="70"/>
    </row>
    <row r="448" spans="1:6" s="57" customFormat="1" ht="12.75">
      <c r="A448" s="68"/>
      <c r="F448" s="70"/>
    </row>
    <row r="449" spans="1:6" s="57" customFormat="1" ht="12.75">
      <c r="A449" s="68"/>
      <c r="F449" s="70"/>
    </row>
    <row r="450" spans="1:6" s="57" customFormat="1" ht="12.75">
      <c r="A450" s="68"/>
      <c r="F450" s="70"/>
    </row>
    <row r="451" spans="1:6" s="57" customFormat="1" ht="12.75">
      <c r="A451" s="68"/>
      <c r="F451" s="70"/>
    </row>
    <row r="452" spans="1:6" s="57" customFormat="1" ht="12.75">
      <c r="A452" s="68"/>
      <c r="F452" s="70"/>
    </row>
    <row r="453" spans="1:6" s="57" customFormat="1" ht="12.75">
      <c r="A453" s="68"/>
      <c r="F453" s="70"/>
    </row>
    <row r="454" spans="1:6" s="57" customFormat="1" ht="12.75">
      <c r="A454" s="68"/>
      <c r="F454" s="70"/>
    </row>
    <row r="455" spans="1:6" s="57" customFormat="1" ht="12.75">
      <c r="A455" s="68"/>
      <c r="F455" s="70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</sheetData>
  <sheetProtection/>
  <mergeCells count="12">
    <mergeCell ref="G5:H5"/>
    <mergeCell ref="I5:I6"/>
    <mergeCell ref="J53:K53"/>
    <mergeCell ref="J5:J6"/>
    <mergeCell ref="K5:K6"/>
    <mergeCell ref="L5:L6"/>
    <mergeCell ref="A3:L3"/>
    <mergeCell ref="A4:L4"/>
    <mergeCell ref="A5:A6"/>
    <mergeCell ref="B5:B6"/>
    <mergeCell ref="C5:E5"/>
    <mergeCell ref="F5:F6"/>
  </mergeCells>
  <printOptions/>
  <pageMargins left="0.1968503937007874" right="0.1968503937007874" top="0.35433070866141736" bottom="0.1968503937007874" header="0.31496062992125984" footer="0.31496062992125984"/>
  <pageSetup horizontalDpi="600" verticalDpi="600" orientation="landscape" paperSize="8" scale="70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Y657"/>
  <sheetViews>
    <sheetView view="pageBreakPreview" zoomScale="75" zoomScaleNormal="75" zoomScaleSheetLayoutView="75" zoomScalePageLayoutView="0" workbookViewId="0" topLeftCell="B1">
      <pane xSplit="1" ySplit="6" topLeftCell="G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C66" sqref="C66"/>
    </sheetView>
  </sheetViews>
  <sheetFormatPr defaultColWidth="9.140625" defaultRowHeight="12.75"/>
  <cols>
    <col min="1" max="1" width="6.28125" style="1" customWidth="1"/>
    <col min="2" max="2" width="100.00390625" style="1" customWidth="1"/>
    <col min="3" max="3" width="16.8515625" style="1" customWidth="1"/>
    <col min="4" max="4" width="16.00390625" style="1" customWidth="1"/>
    <col min="5" max="6" width="15.57421875" style="1" customWidth="1"/>
    <col min="7" max="7" width="17.7109375" style="2" customWidth="1"/>
    <col min="8" max="8" width="18.28125" style="1" hidden="1" customWidth="1"/>
    <col min="9" max="9" width="16.140625" style="1" hidden="1" customWidth="1"/>
    <col min="10" max="10" width="16.140625" style="1" customWidth="1"/>
    <col min="11" max="11" width="17.8515625" style="1" customWidth="1"/>
    <col min="12" max="12" width="19.28125" style="1" customWidth="1"/>
    <col min="13" max="13" width="23.8515625" style="1" customWidth="1"/>
    <col min="14" max="16384" width="9.140625" style="1" customWidth="1"/>
  </cols>
  <sheetData>
    <row r="2" ht="12.75">
      <c r="H2" s="4"/>
    </row>
    <row r="3" spans="1:13" ht="20.25">
      <c r="A3" s="315" t="s">
        <v>104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ht="62.25" customHeight="1" thickBot="1">
      <c r="A4" s="316" t="s">
        <v>156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</row>
    <row r="5" spans="1:13" s="8" customFormat="1" ht="33.75" customHeight="1" thickBot="1">
      <c r="A5" s="324" t="s">
        <v>16</v>
      </c>
      <c r="B5" s="326"/>
      <c r="C5" s="326" t="s">
        <v>149</v>
      </c>
      <c r="D5" s="326"/>
      <c r="E5" s="326"/>
      <c r="F5" s="327" t="s">
        <v>158</v>
      </c>
      <c r="G5" s="327"/>
      <c r="H5" s="328" t="s">
        <v>15</v>
      </c>
      <c r="I5" s="328"/>
      <c r="J5" s="329" t="s">
        <v>103</v>
      </c>
      <c r="K5" s="330" t="s">
        <v>92</v>
      </c>
      <c r="L5" s="331" t="s">
        <v>153</v>
      </c>
      <c r="M5" s="331" t="s">
        <v>94</v>
      </c>
    </row>
    <row r="6" spans="1:13" s="8" customFormat="1" ht="76.5" customHeight="1" thickBot="1">
      <c r="A6" s="325"/>
      <c r="B6" s="326"/>
      <c r="C6" s="219" t="s">
        <v>150</v>
      </c>
      <c r="D6" s="219" t="s">
        <v>152</v>
      </c>
      <c r="E6" s="219" t="s">
        <v>151</v>
      </c>
      <c r="F6" s="200" t="s">
        <v>157</v>
      </c>
      <c r="G6" s="201" t="s">
        <v>159</v>
      </c>
      <c r="H6" s="173" t="s">
        <v>139</v>
      </c>
      <c r="I6" s="173" t="s">
        <v>140</v>
      </c>
      <c r="J6" s="329"/>
      <c r="K6" s="330"/>
      <c r="L6" s="331"/>
      <c r="M6" s="331"/>
    </row>
    <row r="7" spans="1:13" s="8" customFormat="1" ht="18" customHeight="1">
      <c r="A7" s="20">
        <v>1</v>
      </c>
      <c r="B7" s="182">
        <v>2</v>
      </c>
      <c r="C7" s="218"/>
      <c r="D7" s="20"/>
      <c r="E7" s="20"/>
      <c r="F7" s="186"/>
      <c r="G7" s="186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20">
        <v>9</v>
      </c>
    </row>
    <row r="8" spans="1:13" s="8" customFormat="1" ht="18" customHeight="1">
      <c r="A8" s="19"/>
      <c r="B8" s="183"/>
      <c r="C8" s="205"/>
      <c r="D8" s="19"/>
      <c r="E8" s="19"/>
      <c r="F8" s="186"/>
      <c r="G8" s="186"/>
      <c r="H8" s="19"/>
      <c r="I8" s="19"/>
      <c r="J8" s="42"/>
      <c r="K8" s="42"/>
      <c r="L8" s="42"/>
      <c r="M8" s="221"/>
    </row>
    <row r="9" spans="1:13" s="8" customFormat="1" ht="18" customHeight="1">
      <c r="A9" s="19"/>
      <c r="B9" s="184" t="s">
        <v>80</v>
      </c>
      <c r="C9" s="206"/>
      <c r="D9" s="191"/>
      <c r="E9" s="191"/>
      <c r="F9" s="180">
        <v>46.481273707865164</v>
      </c>
      <c r="H9" s="19"/>
      <c r="I9" s="19"/>
      <c r="J9" s="212">
        <v>3.217</v>
      </c>
      <c r="K9" s="42"/>
      <c r="L9" s="42"/>
      <c r="M9" s="221"/>
    </row>
    <row r="10" spans="1:13" s="8" customFormat="1" ht="18" customHeight="1">
      <c r="A10" s="19"/>
      <c r="B10" s="184" t="s">
        <v>81</v>
      </c>
      <c r="C10" s="207"/>
      <c r="D10" s="114"/>
      <c r="E10" s="179"/>
      <c r="F10" s="213"/>
      <c r="G10" s="187">
        <v>3138675.99026966</v>
      </c>
      <c r="H10" s="19"/>
      <c r="I10" s="19"/>
      <c r="J10" s="167"/>
      <c r="K10" s="42"/>
      <c r="L10" s="42"/>
      <c r="M10" s="221"/>
    </row>
    <row r="11" spans="1:13" s="8" customFormat="1" ht="18" customHeight="1">
      <c r="A11" s="19"/>
      <c r="B11" s="184" t="s">
        <v>82</v>
      </c>
      <c r="C11" s="207"/>
      <c r="D11" s="114"/>
      <c r="E11" s="180"/>
      <c r="F11" s="214"/>
      <c r="G11" s="188">
        <v>4353105</v>
      </c>
      <c r="H11" s="117">
        <v>4353105</v>
      </c>
      <c r="I11" s="113">
        <v>10.24</v>
      </c>
      <c r="J11" s="167"/>
      <c r="K11" s="42"/>
      <c r="L11" s="42"/>
      <c r="M11" s="221"/>
    </row>
    <row r="12" spans="1:13" s="8" customFormat="1" ht="18" customHeight="1">
      <c r="A12" s="19"/>
      <c r="B12" s="184" t="s">
        <v>83</v>
      </c>
      <c r="D12" s="180">
        <v>38932.484</v>
      </c>
      <c r="E12" s="181"/>
      <c r="F12" s="215"/>
      <c r="G12" s="188">
        <f>G11*F9/1000</f>
        <v>202337.86498407638</v>
      </c>
      <c r="H12" s="19"/>
      <c r="I12" s="19"/>
      <c r="J12" s="167">
        <f>105224-38932.48</f>
        <v>66291.51999999999</v>
      </c>
      <c r="K12" s="42"/>
      <c r="L12" s="42"/>
      <c r="M12" s="221"/>
    </row>
    <row r="13" spans="1:13" s="8" customFormat="1" ht="18" customHeight="1">
      <c r="A13" s="19"/>
      <c r="B13" s="184" t="s">
        <v>84</v>
      </c>
      <c r="C13" s="207"/>
      <c r="D13" s="180"/>
      <c r="E13" s="181"/>
      <c r="F13" s="215"/>
      <c r="G13" s="188">
        <f>G10*I11/1000</f>
        <v>32140.04214036132</v>
      </c>
      <c r="H13" s="19"/>
      <c r="I13" s="19"/>
      <c r="J13" s="167">
        <v>17962</v>
      </c>
      <c r="K13" s="42"/>
      <c r="L13" s="42"/>
      <c r="M13" s="221"/>
    </row>
    <row r="14" spans="1:13" s="8" customFormat="1" ht="18" customHeight="1">
      <c r="A14" s="19"/>
      <c r="B14" s="184" t="s">
        <v>85</v>
      </c>
      <c r="C14" s="207"/>
      <c r="D14" s="180">
        <v>69254.64</v>
      </c>
      <c r="E14" s="181"/>
      <c r="F14" s="216"/>
      <c r="G14" s="186"/>
      <c r="H14" s="19"/>
      <c r="I14" s="19"/>
      <c r="J14" s="167">
        <f>J17-J16-J13-J12</f>
        <v>231909.53565</v>
      </c>
      <c r="K14" s="42"/>
      <c r="L14" s="42"/>
      <c r="M14" s="221"/>
    </row>
    <row r="15" spans="1:13" s="8" customFormat="1" ht="18" customHeight="1">
      <c r="A15" s="19"/>
      <c r="B15" s="184" t="s">
        <v>86</v>
      </c>
      <c r="C15" s="207"/>
      <c r="D15" s="180">
        <v>300000</v>
      </c>
      <c r="E15" s="181"/>
      <c r="F15" s="216"/>
      <c r="G15" s="186"/>
      <c r="H15" s="19"/>
      <c r="I15" s="19"/>
      <c r="J15" s="167">
        <v>0</v>
      </c>
      <c r="K15" s="42"/>
      <c r="L15" s="42"/>
      <c r="M15" s="221"/>
    </row>
    <row r="16" spans="1:13" s="8" customFormat="1" ht="38.25" customHeight="1">
      <c r="A16" s="19"/>
      <c r="B16" s="184" t="s">
        <v>160</v>
      </c>
      <c r="C16" s="207"/>
      <c r="D16" s="180"/>
      <c r="E16" s="181"/>
      <c r="F16" s="216"/>
      <c r="G16" s="186"/>
      <c r="H16" s="19"/>
      <c r="I16" s="19"/>
      <c r="J16" s="167">
        <v>11917.58</v>
      </c>
      <c r="K16" s="42"/>
      <c r="L16" s="42"/>
      <c r="M16" s="222"/>
    </row>
    <row r="17" spans="1:13" s="8" customFormat="1" ht="18" customHeight="1">
      <c r="A17" s="207"/>
      <c r="B17" s="185" t="s">
        <v>57</v>
      </c>
      <c r="C17" s="208"/>
      <c r="D17" s="190">
        <f>D12+D14+D15+D13</f>
        <v>408187.124</v>
      </c>
      <c r="E17" s="181"/>
      <c r="F17" s="216"/>
      <c r="G17" s="186"/>
      <c r="H17" s="19"/>
      <c r="I17" s="19"/>
      <c r="J17" s="167">
        <f>J19</f>
        <v>328080.63565</v>
      </c>
      <c r="K17" s="42"/>
      <c r="L17" s="42"/>
      <c r="M17" s="223"/>
    </row>
    <row r="18" spans="1:13" s="32" customFormat="1" ht="21.75" customHeight="1">
      <c r="A18" s="19"/>
      <c r="B18" s="28"/>
      <c r="C18" s="209"/>
      <c r="D18" s="28"/>
      <c r="E18" s="195"/>
      <c r="F18" s="195"/>
      <c r="G18" s="29"/>
      <c r="H18" s="29"/>
      <c r="I18" s="31"/>
      <c r="J18" s="42"/>
      <c r="K18" s="42"/>
      <c r="L18" s="42"/>
      <c r="M18" s="224"/>
    </row>
    <row r="19" spans="1:13" s="34" customFormat="1" ht="23.25">
      <c r="A19" s="27"/>
      <c r="B19" s="48" t="s">
        <v>24</v>
      </c>
      <c r="C19" s="36">
        <f aca="true" t="shared" si="0" ref="C19:K19">C20+C30+C39+C40</f>
        <v>556150</v>
      </c>
      <c r="D19" s="36">
        <f t="shared" si="0"/>
        <v>407953.25</v>
      </c>
      <c r="E19" s="36">
        <f t="shared" si="0"/>
        <v>360987.21</v>
      </c>
      <c r="F19" s="36">
        <f t="shared" si="0"/>
        <v>116281</v>
      </c>
      <c r="G19" s="36">
        <f t="shared" si="0"/>
        <v>330556</v>
      </c>
      <c r="H19" s="36">
        <f t="shared" si="0"/>
        <v>226594</v>
      </c>
      <c r="I19" s="36">
        <f t="shared" si="0"/>
        <v>17962</v>
      </c>
      <c r="J19" s="36">
        <f t="shared" si="0"/>
        <v>328080.63565</v>
      </c>
      <c r="K19" s="36">
        <f t="shared" si="0"/>
        <v>328080.63565</v>
      </c>
      <c r="L19" s="36">
        <f>K19/J19*100</f>
        <v>100</v>
      </c>
      <c r="M19" s="221"/>
    </row>
    <row r="20" spans="1:13" ht="18">
      <c r="A20" s="33">
        <v>2</v>
      </c>
      <c r="B20" s="38" t="s">
        <v>26</v>
      </c>
      <c r="C20" s="35">
        <f aca="true" t="shared" si="1" ref="C20:I20">SUM(C21:C28)</f>
        <v>273127</v>
      </c>
      <c r="D20" s="35">
        <f t="shared" si="1"/>
        <v>211683.36</v>
      </c>
      <c r="E20" s="35">
        <f t="shared" si="1"/>
        <v>211721.24</v>
      </c>
      <c r="F20" s="35">
        <f t="shared" si="1"/>
        <v>93481</v>
      </c>
      <c r="G20" s="35">
        <f t="shared" si="1"/>
        <v>140233</v>
      </c>
      <c r="H20" s="35">
        <f t="shared" si="1"/>
        <v>122271</v>
      </c>
      <c r="I20" s="35">
        <f t="shared" si="1"/>
        <v>17962</v>
      </c>
      <c r="J20" s="35">
        <f>K20</f>
        <v>131837.62278</v>
      </c>
      <c r="K20" s="35">
        <f>SUM(K21:K28)</f>
        <v>131837.62278</v>
      </c>
      <c r="L20" s="168">
        <f>K20/J20*100</f>
        <v>100</v>
      </c>
      <c r="M20" s="225"/>
    </row>
    <row r="21" spans="1:13" ht="32.25" customHeight="1">
      <c r="A21" s="166" t="s">
        <v>25</v>
      </c>
      <c r="B21" s="45" t="s">
        <v>28</v>
      </c>
      <c r="C21" s="210">
        <v>100203</v>
      </c>
      <c r="D21" s="175">
        <v>120667.76</v>
      </c>
      <c r="E21" s="175">
        <v>120709.08</v>
      </c>
      <c r="F21" s="175">
        <v>0</v>
      </c>
      <c r="G21" s="167">
        <f aca="true" t="shared" si="2" ref="G21:G28">H21+I21</f>
        <v>0</v>
      </c>
      <c r="H21" s="42">
        <v>0</v>
      </c>
      <c r="I21" s="42">
        <v>0</v>
      </c>
      <c r="J21" s="42">
        <v>0</v>
      </c>
      <c r="K21" s="42">
        <v>0</v>
      </c>
      <c r="L21" s="42">
        <f>G20-K20</f>
        <v>8395.377219999995</v>
      </c>
      <c r="M21" s="221"/>
    </row>
    <row r="22" spans="1:13" ht="30">
      <c r="A22" s="44" t="s">
        <v>27</v>
      </c>
      <c r="B22" s="45" t="s">
        <v>30</v>
      </c>
      <c r="C22" s="211">
        <v>0</v>
      </c>
      <c r="D22" s="175">
        <v>47138.42</v>
      </c>
      <c r="E22" s="175">
        <v>47124.98</v>
      </c>
      <c r="F22" s="175">
        <v>75519</v>
      </c>
      <c r="G22" s="167">
        <f t="shared" si="2"/>
        <v>0</v>
      </c>
      <c r="H22" s="42">
        <v>0</v>
      </c>
      <c r="I22" s="42">
        <v>0</v>
      </c>
      <c r="J22" s="42">
        <v>0</v>
      </c>
      <c r="K22" s="42">
        <v>0</v>
      </c>
      <c r="L22" s="194"/>
      <c r="M22" s="221"/>
    </row>
    <row r="23" spans="1:13" ht="45">
      <c r="A23" s="44" t="s">
        <v>29</v>
      </c>
      <c r="B23" s="45" t="s">
        <v>32</v>
      </c>
      <c r="C23" s="210">
        <v>34776</v>
      </c>
      <c r="D23" s="175">
        <v>43877.18</v>
      </c>
      <c r="E23" s="175">
        <v>43887.18</v>
      </c>
      <c r="F23" s="175">
        <v>0</v>
      </c>
      <c r="G23" s="167">
        <f t="shared" si="2"/>
        <v>0</v>
      </c>
      <c r="H23" s="42">
        <v>0</v>
      </c>
      <c r="I23" s="42">
        <v>0</v>
      </c>
      <c r="J23" s="42">
        <v>0</v>
      </c>
      <c r="K23" s="42">
        <v>0</v>
      </c>
      <c r="L23" s="194"/>
      <c r="M23" s="221"/>
    </row>
    <row r="24" spans="1:13" ht="30">
      <c r="A24" s="44" t="s">
        <v>31</v>
      </c>
      <c r="B24" s="45" t="s">
        <v>34</v>
      </c>
      <c r="C24" s="211">
        <v>0</v>
      </c>
      <c r="D24" s="175">
        <v>0</v>
      </c>
      <c r="E24" s="175">
        <v>0</v>
      </c>
      <c r="F24" s="175">
        <v>17962</v>
      </c>
      <c r="G24" s="167">
        <f t="shared" si="2"/>
        <v>17962</v>
      </c>
      <c r="H24" s="42">
        <v>0</v>
      </c>
      <c r="I24" s="42">
        <v>17962</v>
      </c>
      <c r="J24" s="42">
        <f>K24</f>
        <v>17563.58598</v>
      </c>
      <c r="K24" s="42">
        <f>6.58322+7.08+14310.22816+6.5254+122.12882+13.21246+2168.85652+832.00809+1.71572+95.24759</f>
        <v>17563.58598</v>
      </c>
      <c r="L24" s="194">
        <f>K24/J24*100</f>
        <v>100</v>
      </c>
      <c r="M24" s="221"/>
    </row>
    <row r="25" spans="1:13" ht="45" hidden="1">
      <c r="A25" s="44" t="s">
        <v>33</v>
      </c>
      <c r="B25" s="45" t="s">
        <v>23</v>
      </c>
      <c r="C25" s="211"/>
      <c r="D25" s="175"/>
      <c r="E25" s="175"/>
      <c r="F25" s="175">
        <v>0</v>
      </c>
      <c r="G25" s="167">
        <f t="shared" si="2"/>
        <v>0</v>
      </c>
      <c r="H25" s="42">
        <v>0</v>
      </c>
      <c r="I25" s="42">
        <v>0</v>
      </c>
      <c r="J25" s="42">
        <f>K25</f>
        <v>0</v>
      </c>
      <c r="K25" s="42"/>
      <c r="L25" s="194" t="e">
        <f>K25/J25*100</f>
        <v>#DIV/0!</v>
      </c>
      <c r="M25" s="221"/>
    </row>
    <row r="26" spans="1:13" ht="30">
      <c r="A26" s="44" t="s">
        <v>22</v>
      </c>
      <c r="B26" s="45" t="s">
        <v>36</v>
      </c>
      <c r="C26" s="210">
        <v>122271</v>
      </c>
      <c r="D26" s="175">
        <v>0</v>
      </c>
      <c r="E26" s="175">
        <v>0</v>
      </c>
      <c r="F26" s="175">
        <v>0</v>
      </c>
      <c r="G26" s="167">
        <f t="shared" si="2"/>
        <v>122271</v>
      </c>
      <c r="H26" s="42">
        <v>122271</v>
      </c>
      <c r="I26" s="42">
        <v>0</v>
      </c>
      <c r="J26" s="42"/>
      <c r="K26" s="42">
        <f>397.10977+577.5699+72.62074+494.02824+865.85+18.8316+24.95582+236+14643.26546+22887.92782+236+51504.60814+17540.2693+4775.00001</f>
        <v>114274.0368</v>
      </c>
      <c r="L26" s="194"/>
      <c r="M26" s="221"/>
    </row>
    <row r="27" spans="1:13" ht="18.75">
      <c r="A27" s="50" t="s">
        <v>35</v>
      </c>
      <c r="B27" s="45" t="s">
        <v>38</v>
      </c>
      <c r="C27" s="210">
        <v>15877</v>
      </c>
      <c r="D27" s="175">
        <v>0</v>
      </c>
      <c r="E27" s="175">
        <v>0</v>
      </c>
      <c r="F27" s="175">
        <v>0</v>
      </c>
      <c r="G27" s="167">
        <f t="shared" si="2"/>
        <v>0</v>
      </c>
      <c r="H27" s="42">
        <v>0</v>
      </c>
      <c r="I27" s="42">
        <v>0</v>
      </c>
      <c r="J27" s="42">
        <v>0</v>
      </c>
      <c r="K27" s="42">
        <v>0</v>
      </c>
      <c r="L27" s="192"/>
      <c r="M27" s="221"/>
    </row>
    <row r="28" spans="1:25" ht="30">
      <c r="A28" s="44" t="s">
        <v>37</v>
      </c>
      <c r="B28" s="45" t="s">
        <v>40</v>
      </c>
      <c r="C28" s="211">
        <v>0</v>
      </c>
      <c r="D28" s="175">
        <v>0</v>
      </c>
      <c r="E28" s="175">
        <v>0</v>
      </c>
      <c r="F28" s="175">
        <v>0</v>
      </c>
      <c r="G28" s="167">
        <f t="shared" si="2"/>
        <v>0</v>
      </c>
      <c r="H28" s="42">
        <v>0</v>
      </c>
      <c r="I28" s="42">
        <v>0</v>
      </c>
      <c r="J28" s="42">
        <v>0</v>
      </c>
      <c r="K28" s="42">
        <v>0</v>
      </c>
      <c r="L28" s="192"/>
      <c r="M28" s="221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8.75">
      <c r="A29" s="44" t="s">
        <v>39</v>
      </c>
      <c r="B29" s="45"/>
      <c r="C29" s="211"/>
      <c r="D29" s="175"/>
      <c r="E29" s="175"/>
      <c r="F29" s="175"/>
      <c r="G29" s="167"/>
      <c r="H29" s="35"/>
      <c r="I29" s="47"/>
      <c r="J29" s="42"/>
      <c r="K29" s="42"/>
      <c r="L29" s="192"/>
      <c r="M29" s="221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 s="22" customFormat="1" ht="15.75">
      <c r="A30" s="21"/>
      <c r="B30" s="51" t="s">
        <v>42</v>
      </c>
      <c r="C30" s="35">
        <f>C31+C35+C36+C37</f>
        <v>103023</v>
      </c>
      <c r="D30" s="35">
        <f>D31+D35+D36+D37</f>
        <v>20286.65</v>
      </c>
      <c r="E30" s="35">
        <f>E31+E35+E36+E37</f>
        <v>20286.65</v>
      </c>
      <c r="F30" s="35">
        <f>F31+F35+F36+F37</f>
        <v>22800</v>
      </c>
      <c r="G30" s="35">
        <f>G31+G37</f>
        <v>104323</v>
      </c>
      <c r="H30" s="35">
        <f>H31+H37</f>
        <v>104323</v>
      </c>
      <c r="I30" s="35">
        <f>I31+I37</f>
        <v>0</v>
      </c>
      <c r="J30" s="35">
        <f>K30</f>
        <v>72206.81287</v>
      </c>
      <c r="K30" s="35">
        <f>K31+K37</f>
        <v>72206.81287</v>
      </c>
      <c r="L30" s="164">
        <f>SUM(L32:L33)</f>
        <v>100</v>
      </c>
      <c r="M30" s="221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 s="22" customFormat="1" ht="30">
      <c r="A31" s="166" t="s">
        <v>41</v>
      </c>
      <c r="B31" s="52" t="s">
        <v>44</v>
      </c>
      <c r="C31" s="164">
        <f aca="true" t="shared" si="3" ref="C31:I31">SUM(C33:C34)</f>
        <v>58720</v>
      </c>
      <c r="D31" s="164">
        <f t="shared" si="3"/>
        <v>0</v>
      </c>
      <c r="E31" s="164">
        <f t="shared" si="3"/>
        <v>0</v>
      </c>
      <c r="F31" s="164">
        <f t="shared" si="3"/>
        <v>22800</v>
      </c>
      <c r="G31" s="164">
        <f t="shared" si="3"/>
        <v>81520</v>
      </c>
      <c r="H31" s="164">
        <f t="shared" si="3"/>
        <v>81520</v>
      </c>
      <c r="I31" s="164">
        <f t="shared" si="3"/>
        <v>0</v>
      </c>
      <c r="J31" s="35">
        <f>K31</f>
        <v>59244.551569999996</v>
      </c>
      <c r="K31" s="164">
        <f>SUM(K33:K34)</f>
        <v>59244.551569999996</v>
      </c>
      <c r="L31" s="164">
        <f>SUM(L33:L34)</f>
        <v>100</v>
      </c>
      <c r="M31" s="221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 s="22" customFormat="1" ht="18.75">
      <c r="A32" s="44" t="s">
        <v>43</v>
      </c>
      <c r="B32" s="45" t="s">
        <v>15</v>
      </c>
      <c r="C32" s="211"/>
      <c r="D32" s="174"/>
      <c r="E32" s="174"/>
      <c r="F32" s="174"/>
      <c r="G32" s="167"/>
      <c r="H32" s="53"/>
      <c r="I32" s="42"/>
      <c r="J32" s="42"/>
      <c r="K32" s="42"/>
      <c r="L32" s="192"/>
      <c r="M32" s="221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s="22" customFormat="1" ht="70.5" customHeight="1">
      <c r="A33" s="21"/>
      <c r="B33" s="170" t="s">
        <v>45</v>
      </c>
      <c r="C33" s="210">
        <v>57900</v>
      </c>
      <c r="D33" s="175">
        <v>0</v>
      </c>
      <c r="E33" s="175">
        <v>0</v>
      </c>
      <c r="F33" s="175">
        <v>2300</v>
      </c>
      <c r="G33" s="167">
        <f>H33+I33</f>
        <v>60200</v>
      </c>
      <c r="H33" s="42">
        <v>60200</v>
      </c>
      <c r="I33" s="42">
        <v>0</v>
      </c>
      <c r="J33" s="42">
        <f>K33</f>
        <v>59244.551569999996</v>
      </c>
      <c r="K33" s="42">
        <f>1.26378+8.26+105.30358+34482.47+251.04146+1.18+848.96516+22195.29732+3.5105+1.62369+1.18+1344.45608</f>
        <v>59244.551569999996</v>
      </c>
      <c r="L33" s="194">
        <f>K33/J33*100</f>
        <v>100</v>
      </c>
      <c r="M33" s="221"/>
      <c r="N33" s="57"/>
      <c r="O33" s="57"/>
      <c r="P33" s="57"/>
      <c r="Q33" s="57"/>
      <c r="R33" s="57"/>
      <c r="S33" s="57"/>
      <c r="T33" s="57"/>
      <c r="U33" s="57"/>
      <c r="V33" s="57"/>
      <c r="W33" s="192"/>
      <c r="X33" s="57"/>
      <c r="Y33" s="57"/>
    </row>
    <row r="34" spans="1:25" s="22" customFormat="1" ht="69" customHeight="1">
      <c r="A34" s="21"/>
      <c r="B34" s="170" t="s">
        <v>46</v>
      </c>
      <c r="C34" s="210">
        <v>820</v>
      </c>
      <c r="D34" s="175">
        <v>0</v>
      </c>
      <c r="E34" s="175">
        <v>0</v>
      </c>
      <c r="F34" s="175">
        <v>20500</v>
      </c>
      <c r="G34" s="167">
        <f>H34+I34</f>
        <v>21320</v>
      </c>
      <c r="H34" s="42">
        <v>21320</v>
      </c>
      <c r="I34" s="42">
        <v>0</v>
      </c>
      <c r="J34" s="42">
        <v>0</v>
      </c>
      <c r="K34" s="42">
        <v>0</v>
      </c>
      <c r="L34" s="42">
        <v>0</v>
      </c>
      <c r="M34" s="221"/>
      <c r="N34" s="57"/>
      <c r="O34" s="57"/>
      <c r="P34" s="57"/>
      <c r="Q34" s="57"/>
      <c r="R34" s="57"/>
      <c r="S34" s="57"/>
      <c r="T34" s="57"/>
      <c r="U34" s="57"/>
      <c r="V34" s="57">
        <v>0</v>
      </c>
      <c r="W34" s="57"/>
      <c r="X34" s="57"/>
      <c r="Y34" s="57"/>
    </row>
    <row r="35" spans="1:25" s="22" customFormat="1" ht="42.75" customHeight="1">
      <c r="A35" s="21"/>
      <c r="B35" s="171" t="s">
        <v>48</v>
      </c>
      <c r="C35" s="210">
        <v>1500</v>
      </c>
      <c r="D35" s="175">
        <v>528.52</v>
      </c>
      <c r="E35" s="175">
        <v>528.52</v>
      </c>
      <c r="F35" s="175">
        <v>0</v>
      </c>
      <c r="G35" s="167">
        <f>H35+I35</f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221"/>
      <c r="N35" s="57"/>
      <c r="O35" s="57"/>
      <c r="P35" s="57"/>
      <c r="Q35" s="57"/>
      <c r="R35" s="192"/>
      <c r="S35" s="57"/>
      <c r="T35" s="57"/>
      <c r="U35" s="57"/>
      <c r="V35" s="57"/>
      <c r="W35" s="57"/>
      <c r="X35" s="57"/>
      <c r="Y35" s="57"/>
    </row>
    <row r="36" spans="1:25" s="22" customFormat="1" ht="36.75" customHeight="1">
      <c r="A36" s="44" t="s">
        <v>47</v>
      </c>
      <c r="B36" s="172" t="s">
        <v>50</v>
      </c>
      <c r="C36" s="202">
        <v>20000</v>
      </c>
      <c r="D36" s="176">
        <v>19758.13</v>
      </c>
      <c r="E36" s="176">
        <v>19758.13</v>
      </c>
      <c r="F36" s="175">
        <v>0</v>
      </c>
      <c r="G36" s="167">
        <f>H36+I36</f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221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13" s="57" customFormat="1" ht="45" customHeight="1">
      <c r="A37" s="44" t="s">
        <v>49</v>
      </c>
      <c r="B37" s="172" t="s">
        <v>52</v>
      </c>
      <c r="C37" s="202">
        <v>22803</v>
      </c>
      <c r="D37" s="176">
        <v>0</v>
      </c>
      <c r="E37" s="176">
        <v>0</v>
      </c>
      <c r="F37" s="175">
        <v>0</v>
      </c>
      <c r="G37" s="167">
        <f>H37+I37</f>
        <v>22803</v>
      </c>
      <c r="H37" s="42">
        <v>22803</v>
      </c>
      <c r="I37" s="42">
        <v>0</v>
      </c>
      <c r="J37" s="42">
        <f>K37</f>
        <v>12962.261299999998</v>
      </c>
      <c r="K37" s="42">
        <f>1.24844+8.26+5311.35818+1.18+7526.40344+1.18+104.06916+8.56208</f>
        <v>12962.261299999998</v>
      </c>
      <c r="L37" s="167">
        <f>K37/J37*100</f>
        <v>100</v>
      </c>
      <c r="M37" s="221"/>
    </row>
    <row r="38" spans="1:13" ht="15.75">
      <c r="A38" s="56" t="s">
        <v>51</v>
      </c>
      <c r="B38" s="58" t="s">
        <v>54</v>
      </c>
      <c r="C38" s="203"/>
      <c r="D38" s="177"/>
      <c r="E38" s="177"/>
      <c r="F38" s="177"/>
      <c r="G38" s="167"/>
      <c r="H38" s="35"/>
      <c r="I38" s="47"/>
      <c r="J38" s="42"/>
      <c r="K38" s="42"/>
      <c r="L38" s="167"/>
      <c r="M38" s="221"/>
    </row>
    <row r="39" spans="1:13" ht="16.5">
      <c r="A39" s="166" t="s">
        <v>53</v>
      </c>
      <c r="B39" s="169" t="s">
        <v>56</v>
      </c>
      <c r="C39" s="204">
        <v>180000</v>
      </c>
      <c r="D39" s="177">
        <v>141003.92</v>
      </c>
      <c r="E39" s="177">
        <v>94000</v>
      </c>
      <c r="F39" s="177">
        <v>0</v>
      </c>
      <c r="G39" s="167">
        <v>86000</v>
      </c>
      <c r="H39" s="42">
        <v>0</v>
      </c>
      <c r="I39" s="42">
        <v>0</v>
      </c>
      <c r="J39" s="198">
        <v>86000</v>
      </c>
      <c r="K39" s="198">
        <f>J39</f>
        <v>86000</v>
      </c>
      <c r="L39" s="167">
        <f aca="true" t="shared" si="4" ref="L39:L51">K39/J39*100</f>
        <v>100</v>
      </c>
      <c r="M39" s="226"/>
    </row>
    <row r="40" spans="1:13" ht="15.75">
      <c r="A40" s="44" t="s">
        <v>55</v>
      </c>
      <c r="B40" s="52" t="s">
        <v>144</v>
      </c>
      <c r="C40" s="178"/>
      <c r="D40" s="178">
        <v>34979.32</v>
      </c>
      <c r="E40" s="197">
        <v>34979.32</v>
      </c>
      <c r="F40" s="217"/>
      <c r="G40" s="167"/>
      <c r="H40" s="35"/>
      <c r="I40" s="42"/>
      <c r="J40" s="167">
        <f>K40</f>
        <v>38036.2</v>
      </c>
      <c r="K40" s="167">
        <v>38036.2</v>
      </c>
      <c r="L40" s="167">
        <f t="shared" si="4"/>
        <v>100</v>
      </c>
      <c r="M40" s="221"/>
    </row>
    <row r="41" spans="1:12" s="32" customFormat="1" ht="18" hidden="1">
      <c r="A41" s="21"/>
      <c r="B41" s="59" t="s">
        <v>58</v>
      </c>
      <c r="C41" s="59"/>
      <c r="D41" s="59"/>
      <c r="E41" s="59"/>
      <c r="F41" s="59"/>
      <c r="G41" s="35" t="e">
        <f>#REF!+#REF!</f>
        <v>#REF!</v>
      </c>
      <c r="H41" s="53">
        <v>0</v>
      </c>
      <c r="I41" s="53">
        <v>0</v>
      </c>
      <c r="L41" s="36" t="e">
        <f t="shared" si="4"/>
        <v>#DIV/0!</v>
      </c>
    </row>
    <row r="42" spans="1:12" s="32" customFormat="1" ht="18" hidden="1">
      <c r="A42" s="27">
        <v>4</v>
      </c>
      <c r="B42" s="59"/>
      <c r="C42" s="59"/>
      <c r="D42" s="59"/>
      <c r="E42" s="59"/>
      <c r="F42" s="59"/>
      <c r="G42" s="35"/>
      <c r="H42" s="35"/>
      <c r="I42" s="35"/>
      <c r="L42" s="36" t="e">
        <f t="shared" si="4"/>
        <v>#DIV/0!</v>
      </c>
    </row>
    <row r="43" spans="1:12" s="63" customFormat="1" ht="18" hidden="1">
      <c r="A43" s="27"/>
      <c r="B43" s="62" t="s">
        <v>59</v>
      </c>
      <c r="C43" s="62"/>
      <c r="D43" s="62"/>
      <c r="E43" s="62"/>
      <c r="F43" s="62"/>
      <c r="G43" s="36" t="e">
        <f>#REF!+G41</f>
        <v>#REF!</v>
      </c>
      <c r="H43" s="168" t="e">
        <f>#REF!+H41</f>
        <v>#REF!</v>
      </c>
      <c r="I43" s="168" t="e">
        <f>#REF!+I41</f>
        <v>#REF!</v>
      </c>
      <c r="L43" s="36" t="e">
        <f t="shared" si="4"/>
        <v>#DIV/0!</v>
      </c>
    </row>
    <row r="44" spans="1:12" s="32" customFormat="1" ht="18" hidden="1">
      <c r="A44" s="61">
        <v>5</v>
      </c>
      <c r="B44" s="59"/>
      <c r="C44" s="59"/>
      <c r="D44" s="59"/>
      <c r="E44" s="59"/>
      <c r="F44" s="59"/>
      <c r="G44" s="35"/>
      <c r="H44" s="35"/>
      <c r="I44" s="35"/>
      <c r="L44" s="36" t="e">
        <f t="shared" si="4"/>
        <v>#DIV/0!</v>
      </c>
    </row>
    <row r="45" spans="1:12" s="65" customFormat="1" ht="18" hidden="1">
      <c r="A45" s="27"/>
      <c r="B45" s="64" t="s">
        <v>60</v>
      </c>
      <c r="C45" s="64"/>
      <c r="D45" s="64"/>
      <c r="E45" s="64"/>
      <c r="F45" s="64"/>
      <c r="G45" s="53"/>
      <c r="H45" s="53" t="e">
        <f>#REF!</f>
        <v>#REF!</v>
      </c>
      <c r="I45" s="53">
        <v>0</v>
      </c>
      <c r="L45" s="36" t="e">
        <f t="shared" si="4"/>
        <v>#DIV/0!</v>
      </c>
    </row>
    <row r="46" spans="1:12" s="65" customFormat="1" ht="18" hidden="1">
      <c r="A46" s="39">
        <v>6</v>
      </c>
      <c r="B46" s="64"/>
      <c r="C46" s="64"/>
      <c r="D46" s="64"/>
      <c r="E46" s="64"/>
      <c r="F46" s="64"/>
      <c r="G46" s="53"/>
      <c r="H46" s="53"/>
      <c r="I46" s="53"/>
      <c r="L46" s="36" t="e">
        <f t="shared" si="4"/>
        <v>#DIV/0!</v>
      </c>
    </row>
    <row r="47" spans="1:12" s="65" customFormat="1" ht="18" hidden="1">
      <c r="A47" s="39"/>
      <c r="B47" s="64" t="s">
        <v>61</v>
      </c>
      <c r="C47" s="64"/>
      <c r="D47" s="64"/>
      <c r="E47" s="64"/>
      <c r="F47" s="64"/>
      <c r="G47" s="53"/>
      <c r="H47" s="53"/>
      <c r="I47" s="53" t="e">
        <f>'[2]надбавка к тарифу'!D10</f>
        <v>#REF!</v>
      </c>
      <c r="L47" s="36" t="e">
        <f t="shared" si="4"/>
        <v>#DIV/0!</v>
      </c>
    </row>
    <row r="48" spans="1:12" s="32" customFormat="1" ht="18" hidden="1">
      <c r="A48" s="39">
        <v>7</v>
      </c>
      <c r="B48" s="59"/>
      <c r="C48" s="59"/>
      <c r="D48" s="59"/>
      <c r="E48" s="59"/>
      <c r="F48" s="59"/>
      <c r="G48" s="35"/>
      <c r="H48" s="35"/>
      <c r="I48" s="35"/>
      <c r="L48" s="36" t="e">
        <f t="shared" si="4"/>
        <v>#DIV/0!</v>
      </c>
    </row>
    <row r="49" spans="1:12" s="32" customFormat="1" ht="18" hidden="1">
      <c r="A49" s="27"/>
      <c r="B49" s="62" t="s">
        <v>62</v>
      </c>
      <c r="C49" s="62"/>
      <c r="D49" s="62"/>
      <c r="E49" s="62"/>
      <c r="F49" s="62"/>
      <c r="G49" s="66"/>
      <c r="H49" s="35"/>
      <c r="I49" s="35"/>
      <c r="L49" s="36" t="e">
        <f t="shared" si="4"/>
        <v>#DIV/0!</v>
      </c>
    </row>
    <row r="50" spans="1:12" s="32" customFormat="1" ht="18" hidden="1">
      <c r="A50" s="27">
        <v>8</v>
      </c>
      <c r="B50" s="59"/>
      <c r="C50" s="59"/>
      <c r="D50" s="59"/>
      <c r="E50" s="59"/>
      <c r="F50" s="59"/>
      <c r="G50" s="35"/>
      <c r="H50" s="35"/>
      <c r="I50" s="35"/>
      <c r="L50" s="36" t="e">
        <f t="shared" si="4"/>
        <v>#DIV/0!</v>
      </c>
    </row>
    <row r="51" spans="1:12" ht="18" hidden="1">
      <c r="A51" s="27"/>
      <c r="B51" s="62" t="s">
        <v>63</v>
      </c>
      <c r="C51" s="62"/>
      <c r="D51" s="62"/>
      <c r="E51" s="62"/>
      <c r="F51" s="62"/>
      <c r="G51" s="167"/>
      <c r="H51" s="35"/>
      <c r="I51" s="66" t="e">
        <f>I43/I47</f>
        <v>#REF!</v>
      </c>
      <c r="L51" s="36" t="e">
        <f t="shared" si="4"/>
        <v>#DIV/0!</v>
      </c>
    </row>
    <row r="52" spans="1:7" s="57" customFormat="1" ht="18">
      <c r="A52" s="62">
        <v>9</v>
      </c>
      <c r="B52" s="69"/>
      <c r="C52" s="69"/>
      <c r="D52" s="69"/>
      <c r="E52" s="69"/>
      <c r="F52" s="69"/>
      <c r="G52" s="70"/>
    </row>
    <row r="53" spans="1:7" s="57" customFormat="1" ht="25.5" customHeight="1">
      <c r="A53" s="68"/>
      <c r="B53" s="122" t="s">
        <v>130</v>
      </c>
      <c r="C53" s="124" t="s">
        <v>131</v>
      </c>
      <c r="D53" s="69"/>
      <c r="E53" s="69"/>
      <c r="F53" s="69"/>
      <c r="G53" s="70"/>
    </row>
    <row r="54" spans="1:12" s="57" customFormat="1" ht="27.75" customHeight="1">
      <c r="A54" s="68"/>
      <c r="B54" s="122" t="s">
        <v>154</v>
      </c>
      <c r="C54" s="122" t="s">
        <v>155</v>
      </c>
      <c r="D54" s="199"/>
      <c r="H54" s="199"/>
      <c r="I54" s="199"/>
      <c r="J54" s="199"/>
      <c r="K54" s="332"/>
      <c r="L54" s="333"/>
    </row>
    <row r="55" spans="2:11" s="57" customFormat="1" ht="17.25" customHeight="1">
      <c r="B55" s="100" t="s">
        <v>147</v>
      </c>
      <c r="C55" s="100"/>
      <c r="D55" s="100"/>
      <c r="E55" s="100"/>
      <c r="F55" s="100"/>
      <c r="G55" s="108"/>
      <c r="H55" s="103"/>
      <c r="I55" s="103"/>
      <c r="J55" s="103"/>
      <c r="K55" s="103"/>
    </row>
    <row r="56" spans="1:11" s="57" customFormat="1" ht="15">
      <c r="A56" s="81"/>
      <c r="B56" s="100" t="s">
        <v>148</v>
      </c>
      <c r="C56" s="100"/>
      <c r="D56" s="100"/>
      <c r="E56" s="100"/>
      <c r="F56" s="100"/>
      <c r="G56" s="108"/>
      <c r="H56" s="103"/>
      <c r="I56" s="103"/>
      <c r="J56" s="103"/>
      <c r="K56" s="103"/>
    </row>
    <row r="57" spans="1:11" s="57" customFormat="1" ht="15">
      <c r="A57" s="68"/>
      <c r="B57" s="100"/>
      <c r="C57" s="100"/>
      <c r="D57" s="100"/>
      <c r="E57" s="100"/>
      <c r="F57" s="100"/>
      <c r="G57" s="108"/>
      <c r="H57" s="103"/>
      <c r="I57" s="103"/>
      <c r="J57" s="103"/>
      <c r="K57" s="103"/>
    </row>
    <row r="58" spans="1:7" s="57" customFormat="1" ht="12.75">
      <c r="A58" s="68"/>
      <c r="G58" s="70"/>
    </row>
    <row r="59" spans="1:7" s="57" customFormat="1" ht="12.75">
      <c r="A59" s="68"/>
      <c r="G59" s="70"/>
    </row>
    <row r="60" spans="1:7" s="57" customFormat="1" ht="12.75">
      <c r="A60" s="68"/>
      <c r="G60" s="70"/>
    </row>
    <row r="61" spans="1:7" s="57" customFormat="1" ht="12.75">
      <c r="A61" s="68"/>
      <c r="G61" s="70"/>
    </row>
    <row r="62" spans="1:7" s="57" customFormat="1" ht="12.75">
      <c r="A62" s="68"/>
      <c r="G62" s="70"/>
    </row>
    <row r="63" spans="1:7" s="57" customFormat="1" ht="12.75">
      <c r="A63" s="68"/>
      <c r="G63" s="70"/>
    </row>
    <row r="64" spans="1:7" s="57" customFormat="1" ht="12.75">
      <c r="A64" s="68"/>
      <c r="G64" s="70"/>
    </row>
    <row r="65" spans="1:7" s="57" customFormat="1" ht="12.75">
      <c r="A65" s="68"/>
      <c r="G65" s="70"/>
    </row>
    <row r="66" spans="1:7" s="57" customFormat="1" ht="12.75">
      <c r="A66" s="68"/>
      <c r="G66" s="70"/>
    </row>
    <row r="67" spans="1:7" s="57" customFormat="1" ht="12.75">
      <c r="A67" s="68"/>
      <c r="G67" s="70"/>
    </row>
    <row r="68" spans="1:7" s="57" customFormat="1" ht="12.75">
      <c r="A68" s="68"/>
      <c r="G68" s="70"/>
    </row>
    <row r="69" spans="1:7" s="57" customFormat="1" ht="12.75">
      <c r="A69" s="68"/>
      <c r="G69" s="70"/>
    </row>
    <row r="70" spans="1:7" s="57" customFormat="1" ht="12.75">
      <c r="A70" s="68"/>
      <c r="G70" s="70"/>
    </row>
    <row r="71" spans="1:7" s="57" customFormat="1" ht="12.75">
      <c r="A71" s="68"/>
      <c r="G71" s="70"/>
    </row>
    <row r="72" spans="1:7" s="57" customFormat="1" ht="12.75">
      <c r="A72" s="68"/>
      <c r="G72" s="70"/>
    </row>
    <row r="73" spans="1:7" s="57" customFormat="1" ht="12.75">
      <c r="A73" s="68"/>
      <c r="G73" s="70"/>
    </row>
    <row r="74" spans="1:7" s="57" customFormat="1" ht="12.75">
      <c r="A74" s="68"/>
      <c r="G74" s="70"/>
    </row>
    <row r="75" spans="1:7" s="57" customFormat="1" ht="12.75">
      <c r="A75" s="68"/>
      <c r="G75" s="70"/>
    </row>
    <row r="76" spans="1:7" s="57" customFormat="1" ht="12.75">
      <c r="A76" s="68"/>
      <c r="G76" s="70"/>
    </row>
    <row r="77" spans="1:7" s="57" customFormat="1" ht="12.75">
      <c r="A77" s="68"/>
      <c r="G77" s="70"/>
    </row>
    <row r="78" spans="1:7" s="57" customFormat="1" ht="12.75">
      <c r="A78" s="68"/>
      <c r="G78" s="70"/>
    </row>
    <row r="79" spans="1:7" s="57" customFormat="1" ht="12.75">
      <c r="A79" s="68"/>
      <c r="G79" s="70"/>
    </row>
    <row r="80" spans="1:7" s="57" customFormat="1" ht="12.75">
      <c r="A80" s="68"/>
      <c r="G80" s="70"/>
    </row>
    <row r="81" spans="1:7" s="57" customFormat="1" ht="12.75">
      <c r="A81" s="68"/>
      <c r="G81" s="70"/>
    </row>
    <row r="82" spans="1:7" s="57" customFormat="1" ht="12.75">
      <c r="A82" s="68"/>
      <c r="G82" s="70"/>
    </row>
    <row r="83" spans="1:7" s="57" customFormat="1" ht="12.75">
      <c r="A83" s="68"/>
      <c r="G83" s="70"/>
    </row>
    <row r="84" spans="1:7" s="57" customFormat="1" ht="12.75">
      <c r="A84" s="68"/>
      <c r="G84" s="70"/>
    </row>
    <row r="85" spans="1:7" s="57" customFormat="1" ht="12.75">
      <c r="A85" s="68"/>
      <c r="G85" s="70"/>
    </row>
    <row r="86" spans="1:7" s="57" customFormat="1" ht="12.75">
      <c r="A86" s="68"/>
      <c r="G86" s="70"/>
    </row>
    <row r="87" spans="1:7" s="57" customFormat="1" ht="12.75">
      <c r="A87" s="68"/>
      <c r="G87" s="70"/>
    </row>
    <row r="88" spans="1:7" s="57" customFormat="1" ht="12.75">
      <c r="A88" s="68"/>
      <c r="G88" s="70"/>
    </row>
    <row r="89" spans="1:7" s="57" customFormat="1" ht="12.75">
      <c r="A89" s="68"/>
      <c r="G89" s="70"/>
    </row>
    <row r="90" spans="1:7" s="57" customFormat="1" ht="12.75">
      <c r="A90" s="68"/>
      <c r="G90" s="70"/>
    </row>
    <row r="91" spans="1:7" s="57" customFormat="1" ht="12.75">
      <c r="A91" s="68"/>
      <c r="G91" s="70"/>
    </row>
    <row r="92" spans="1:7" s="57" customFormat="1" ht="12.75">
      <c r="A92" s="68"/>
      <c r="G92" s="70"/>
    </row>
    <row r="93" spans="1:7" s="57" customFormat="1" ht="12.75">
      <c r="A93" s="68"/>
      <c r="G93" s="70"/>
    </row>
    <row r="94" spans="1:7" s="57" customFormat="1" ht="12.75">
      <c r="A94" s="68"/>
      <c r="G94" s="70"/>
    </row>
    <row r="95" spans="1:7" s="57" customFormat="1" ht="12.75">
      <c r="A95" s="68"/>
      <c r="G95" s="70"/>
    </row>
    <row r="96" spans="1:7" s="57" customFormat="1" ht="12.75">
      <c r="A96" s="68"/>
      <c r="G96" s="70"/>
    </row>
    <row r="97" spans="1:7" s="57" customFormat="1" ht="12.75">
      <c r="A97" s="68"/>
      <c r="G97" s="70"/>
    </row>
    <row r="98" spans="1:7" s="57" customFormat="1" ht="12.75">
      <c r="A98" s="68"/>
      <c r="G98" s="70"/>
    </row>
    <row r="99" spans="1:7" s="57" customFormat="1" ht="12.75">
      <c r="A99" s="68"/>
      <c r="G99" s="70"/>
    </row>
    <row r="100" spans="1:7" s="57" customFormat="1" ht="12.75">
      <c r="A100" s="68"/>
      <c r="G100" s="70"/>
    </row>
    <row r="101" spans="1:7" s="57" customFormat="1" ht="12.75">
      <c r="A101" s="68"/>
      <c r="G101" s="70"/>
    </row>
    <row r="102" spans="1:7" s="57" customFormat="1" ht="12.75">
      <c r="A102" s="68"/>
      <c r="G102" s="70"/>
    </row>
    <row r="103" spans="1:7" s="57" customFormat="1" ht="12.75">
      <c r="A103" s="68"/>
      <c r="G103" s="70"/>
    </row>
    <row r="104" spans="1:7" s="57" customFormat="1" ht="12.75">
      <c r="A104" s="68"/>
      <c r="G104" s="70"/>
    </row>
    <row r="105" spans="1:7" s="57" customFormat="1" ht="12.75">
      <c r="A105" s="68"/>
      <c r="G105" s="70"/>
    </row>
    <row r="106" spans="1:7" s="57" customFormat="1" ht="12.75">
      <c r="A106" s="68"/>
      <c r="G106" s="70"/>
    </row>
    <row r="107" spans="1:7" s="57" customFormat="1" ht="12.75">
      <c r="A107" s="68"/>
      <c r="G107" s="70"/>
    </row>
    <row r="108" spans="1:7" s="57" customFormat="1" ht="12.75">
      <c r="A108" s="68"/>
      <c r="G108" s="70"/>
    </row>
    <row r="109" spans="1:7" s="57" customFormat="1" ht="12.75">
      <c r="A109" s="68"/>
      <c r="G109" s="70"/>
    </row>
    <row r="110" spans="1:7" s="57" customFormat="1" ht="12.75">
      <c r="A110" s="68"/>
      <c r="G110" s="70"/>
    </row>
    <row r="111" spans="1:7" s="57" customFormat="1" ht="12.75">
      <c r="A111" s="68"/>
      <c r="G111" s="70"/>
    </row>
    <row r="112" spans="1:7" s="57" customFormat="1" ht="12.75">
      <c r="A112" s="68"/>
      <c r="G112" s="70"/>
    </row>
    <row r="113" spans="1:7" s="57" customFormat="1" ht="12.75">
      <c r="A113" s="68"/>
      <c r="G113" s="70"/>
    </row>
    <row r="114" spans="1:7" s="57" customFormat="1" ht="12.75">
      <c r="A114" s="68"/>
      <c r="G114" s="70"/>
    </row>
    <row r="115" spans="1:7" s="57" customFormat="1" ht="12.75">
      <c r="A115" s="68"/>
      <c r="G115" s="70"/>
    </row>
    <row r="116" spans="1:7" s="57" customFormat="1" ht="12.75">
      <c r="A116" s="68"/>
      <c r="G116" s="70"/>
    </row>
    <row r="117" spans="1:7" s="57" customFormat="1" ht="12.75">
      <c r="A117" s="68"/>
      <c r="G117" s="70"/>
    </row>
    <row r="118" spans="1:7" s="57" customFormat="1" ht="12.75">
      <c r="A118" s="68"/>
      <c r="G118" s="70"/>
    </row>
    <row r="119" spans="1:7" s="57" customFormat="1" ht="12.75">
      <c r="A119" s="68"/>
      <c r="G119" s="70"/>
    </row>
    <row r="120" spans="1:7" s="57" customFormat="1" ht="12.75">
      <c r="A120" s="68"/>
      <c r="G120" s="70"/>
    </row>
    <row r="121" spans="1:7" s="57" customFormat="1" ht="12.75">
      <c r="A121" s="68"/>
      <c r="G121" s="70"/>
    </row>
    <row r="122" spans="1:7" s="57" customFormat="1" ht="12.75">
      <c r="A122" s="68"/>
      <c r="G122" s="70"/>
    </row>
    <row r="123" spans="1:7" s="57" customFormat="1" ht="12.75">
      <c r="A123" s="68"/>
      <c r="G123" s="70"/>
    </row>
    <row r="124" spans="1:7" s="57" customFormat="1" ht="12.75">
      <c r="A124" s="68"/>
      <c r="G124" s="70"/>
    </row>
    <row r="125" spans="1:7" s="57" customFormat="1" ht="12.75">
      <c r="A125" s="68"/>
      <c r="G125" s="70"/>
    </row>
    <row r="126" spans="1:7" s="57" customFormat="1" ht="12.75">
      <c r="A126" s="68"/>
      <c r="G126" s="70"/>
    </row>
    <row r="127" spans="1:7" s="57" customFormat="1" ht="12.75">
      <c r="A127" s="68"/>
      <c r="G127" s="70"/>
    </row>
    <row r="128" spans="1:7" s="57" customFormat="1" ht="12.75">
      <c r="A128" s="68"/>
      <c r="G128" s="70"/>
    </row>
    <row r="129" spans="1:7" s="57" customFormat="1" ht="12.75">
      <c r="A129" s="68"/>
      <c r="G129" s="70"/>
    </row>
    <row r="130" spans="1:7" s="57" customFormat="1" ht="12.75">
      <c r="A130" s="68"/>
      <c r="G130" s="70"/>
    </row>
    <row r="131" spans="1:7" s="57" customFormat="1" ht="12.75">
      <c r="A131" s="68"/>
      <c r="G131" s="70"/>
    </row>
    <row r="132" spans="1:7" s="57" customFormat="1" ht="12.75">
      <c r="A132" s="68"/>
      <c r="G132" s="70"/>
    </row>
    <row r="133" spans="1:7" s="57" customFormat="1" ht="12.75">
      <c r="A133" s="68"/>
      <c r="G133" s="70"/>
    </row>
    <row r="134" spans="1:7" s="57" customFormat="1" ht="12.75">
      <c r="A134" s="68"/>
      <c r="G134" s="70"/>
    </row>
    <row r="135" spans="1:7" s="57" customFormat="1" ht="12.75">
      <c r="A135" s="68"/>
      <c r="G135" s="70"/>
    </row>
    <row r="136" spans="1:7" s="57" customFormat="1" ht="12.75">
      <c r="A136" s="68"/>
      <c r="G136" s="70"/>
    </row>
    <row r="137" spans="1:7" s="57" customFormat="1" ht="12.75">
      <c r="A137" s="68"/>
      <c r="G137" s="70"/>
    </row>
    <row r="138" spans="1:7" s="57" customFormat="1" ht="12.75">
      <c r="A138" s="68"/>
      <c r="G138" s="70"/>
    </row>
    <row r="139" spans="1:7" s="57" customFormat="1" ht="12.75">
      <c r="A139" s="68"/>
      <c r="G139" s="70"/>
    </row>
    <row r="140" spans="1:7" s="57" customFormat="1" ht="12.75">
      <c r="A140" s="68"/>
      <c r="G140" s="70"/>
    </row>
    <row r="141" spans="1:7" s="57" customFormat="1" ht="12.75">
      <c r="A141" s="68"/>
      <c r="G141" s="70"/>
    </row>
    <row r="142" spans="1:7" s="57" customFormat="1" ht="12.75">
      <c r="A142" s="68"/>
      <c r="G142" s="70"/>
    </row>
    <row r="143" spans="1:7" s="57" customFormat="1" ht="12.75">
      <c r="A143" s="68"/>
      <c r="G143" s="70"/>
    </row>
    <row r="144" spans="1:7" s="57" customFormat="1" ht="12.75">
      <c r="A144" s="68"/>
      <c r="G144" s="70"/>
    </row>
    <row r="145" spans="1:7" s="57" customFormat="1" ht="12.75">
      <c r="A145" s="68"/>
      <c r="G145" s="70"/>
    </row>
    <row r="146" spans="1:7" s="57" customFormat="1" ht="12.75">
      <c r="A146" s="68"/>
      <c r="G146" s="70"/>
    </row>
    <row r="147" spans="1:7" s="57" customFormat="1" ht="12.75">
      <c r="A147" s="68"/>
      <c r="G147" s="70"/>
    </row>
    <row r="148" spans="1:7" s="57" customFormat="1" ht="12.75">
      <c r="A148" s="68"/>
      <c r="G148" s="70"/>
    </row>
    <row r="149" spans="1:7" s="57" customFormat="1" ht="12.75">
      <c r="A149" s="68"/>
      <c r="G149" s="70"/>
    </row>
    <row r="150" spans="1:7" s="57" customFormat="1" ht="12.75">
      <c r="A150" s="68"/>
      <c r="G150" s="70"/>
    </row>
    <row r="151" spans="1:7" s="57" customFormat="1" ht="12.75">
      <c r="A151" s="68"/>
      <c r="G151" s="70"/>
    </row>
    <row r="152" spans="1:7" s="57" customFormat="1" ht="12.75">
      <c r="A152" s="68"/>
      <c r="G152" s="70"/>
    </row>
    <row r="153" spans="1:7" s="57" customFormat="1" ht="12.75">
      <c r="A153" s="68"/>
      <c r="G153" s="70"/>
    </row>
    <row r="154" spans="1:7" s="57" customFormat="1" ht="12.75">
      <c r="A154" s="68"/>
      <c r="G154" s="70"/>
    </row>
    <row r="155" spans="1:7" s="57" customFormat="1" ht="12.75">
      <c r="A155" s="68"/>
      <c r="G155" s="70"/>
    </row>
    <row r="156" spans="1:7" s="57" customFormat="1" ht="12.75">
      <c r="A156" s="68"/>
      <c r="G156" s="70"/>
    </row>
    <row r="157" spans="1:7" s="57" customFormat="1" ht="12.75">
      <c r="A157" s="68"/>
      <c r="G157" s="70"/>
    </row>
    <row r="158" spans="1:7" s="57" customFormat="1" ht="12.75">
      <c r="A158" s="68"/>
      <c r="G158" s="70"/>
    </row>
    <row r="159" spans="1:7" s="57" customFormat="1" ht="12.75">
      <c r="A159" s="68"/>
      <c r="G159" s="70"/>
    </row>
    <row r="160" spans="1:7" s="57" customFormat="1" ht="12.75">
      <c r="A160" s="68"/>
      <c r="G160" s="70"/>
    </row>
    <row r="161" spans="1:7" s="57" customFormat="1" ht="12.75">
      <c r="A161" s="68"/>
      <c r="G161" s="70"/>
    </row>
    <row r="162" spans="1:7" s="57" customFormat="1" ht="12.75">
      <c r="A162" s="68"/>
      <c r="G162" s="70"/>
    </row>
    <row r="163" spans="1:7" s="57" customFormat="1" ht="12.75">
      <c r="A163" s="68"/>
      <c r="G163" s="70"/>
    </row>
    <row r="164" spans="1:7" s="57" customFormat="1" ht="12.75">
      <c r="A164" s="68"/>
      <c r="G164" s="70"/>
    </row>
    <row r="165" spans="1:7" s="57" customFormat="1" ht="12.75">
      <c r="A165" s="68"/>
      <c r="G165" s="70"/>
    </row>
    <row r="166" spans="1:7" s="57" customFormat="1" ht="12.75">
      <c r="A166" s="68"/>
      <c r="G166" s="70"/>
    </row>
    <row r="167" spans="1:7" s="57" customFormat="1" ht="12.75">
      <c r="A167" s="68"/>
      <c r="G167" s="70"/>
    </row>
    <row r="168" spans="1:7" s="57" customFormat="1" ht="12.75">
      <c r="A168" s="68"/>
      <c r="G168" s="70"/>
    </row>
    <row r="169" spans="1:7" s="57" customFormat="1" ht="12.75">
      <c r="A169" s="68"/>
      <c r="G169" s="70"/>
    </row>
    <row r="170" spans="1:7" s="57" customFormat="1" ht="12.75">
      <c r="A170" s="68"/>
      <c r="G170" s="70"/>
    </row>
    <row r="171" spans="1:7" s="57" customFormat="1" ht="12.75">
      <c r="A171" s="68"/>
      <c r="G171" s="70"/>
    </row>
    <row r="172" spans="1:7" s="57" customFormat="1" ht="12.75">
      <c r="A172" s="68"/>
      <c r="G172" s="70"/>
    </row>
    <row r="173" spans="1:7" s="57" customFormat="1" ht="12.75">
      <c r="A173" s="68"/>
      <c r="G173" s="70"/>
    </row>
    <row r="174" spans="1:7" s="57" customFormat="1" ht="12.75">
      <c r="A174" s="68"/>
      <c r="G174" s="70"/>
    </row>
    <row r="175" spans="1:7" s="57" customFormat="1" ht="12.75">
      <c r="A175" s="68"/>
      <c r="G175" s="70"/>
    </row>
    <row r="176" spans="1:7" s="57" customFormat="1" ht="12.75">
      <c r="A176" s="68"/>
      <c r="G176" s="70"/>
    </row>
    <row r="177" spans="1:7" s="57" customFormat="1" ht="12.75">
      <c r="A177" s="68"/>
      <c r="G177" s="70"/>
    </row>
    <row r="178" spans="1:7" s="57" customFormat="1" ht="12.75">
      <c r="A178" s="68"/>
      <c r="G178" s="70"/>
    </row>
    <row r="179" spans="1:7" s="57" customFormat="1" ht="12.75">
      <c r="A179" s="68"/>
      <c r="G179" s="70"/>
    </row>
    <row r="180" spans="1:7" s="57" customFormat="1" ht="12.75">
      <c r="A180" s="68"/>
      <c r="G180" s="70"/>
    </row>
    <row r="181" spans="1:7" s="57" customFormat="1" ht="12.75">
      <c r="A181" s="68"/>
      <c r="G181" s="70"/>
    </row>
    <row r="182" spans="1:7" s="57" customFormat="1" ht="12.75">
      <c r="A182" s="68"/>
      <c r="G182" s="70"/>
    </row>
    <row r="183" spans="1:7" s="57" customFormat="1" ht="12.75">
      <c r="A183" s="68"/>
      <c r="G183" s="70"/>
    </row>
    <row r="184" spans="1:7" s="57" customFormat="1" ht="12.75">
      <c r="A184" s="68"/>
      <c r="G184" s="70"/>
    </row>
    <row r="185" spans="1:7" s="57" customFormat="1" ht="12.75">
      <c r="A185" s="68"/>
      <c r="G185" s="70"/>
    </row>
    <row r="186" spans="1:7" s="57" customFormat="1" ht="12.75">
      <c r="A186" s="68"/>
      <c r="G186" s="70"/>
    </row>
    <row r="187" spans="1:7" s="57" customFormat="1" ht="12.75">
      <c r="A187" s="68"/>
      <c r="G187" s="70"/>
    </row>
    <row r="188" spans="1:7" s="57" customFormat="1" ht="12.75">
      <c r="A188" s="68"/>
      <c r="G188" s="70"/>
    </row>
    <row r="189" spans="1:7" s="57" customFormat="1" ht="12.75">
      <c r="A189" s="68"/>
      <c r="G189" s="70"/>
    </row>
    <row r="190" spans="1:7" s="57" customFormat="1" ht="12.75">
      <c r="A190" s="68"/>
      <c r="G190" s="70"/>
    </row>
    <row r="191" spans="1:7" s="57" customFormat="1" ht="12.75">
      <c r="A191" s="68"/>
      <c r="G191" s="70"/>
    </row>
    <row r="192" spans="1:7" s="57" customFormat="1" ht="12.75">
      <c r="A192" s="68"/>
      <c r="G192" s="70"/>
    </row>
    <row r="193" spans="1:7" s="57" customFormat="1" ht="12.75">
      <c r="A193" s="68"/>
      <c r="G193" s="70"/>
    </row>
    <row r="194" spans="1:7" s="57" customFormat="1" ht="12.75">
      <c r="A194" s="68"/>
      <c r="G194" s="70"/>
    </row>
    <row r="195" spans="1:7" s="57" customFormat="1" ht="12.75">
      <c r="A195" s="68"/>
      <c r="G195" s="70"/>
    </row>
    <row r="196" spans="1:7" s="57" customFormat="1" ht="12.75">
      <c r="A196" s="68"/>
      <c r="G196" s="70"/>
    </row>
    <row r="197" spans="1:7" s="57" customFormat="1" ht="12.75">
      <c r="A197" s="68"/>
      <c r="G197" s="70"/>
    </row>
    <row r="198" spans="1:7" s="57" customFormat="1" ht="12.75">
      <c r="A198" s="68"/>
      <c r="G198" s="70"/>
    </row>
    <row r="199" spans="1:7" s="57" customFormat="1" ht="12.75">
      <c r="A199" s="68"/>
      <c r="G199" s="70"/>
    </row>
    <row r="200" spans="1:7" s="57" customFormat="1" ht="12.75">
      <c r="A200" s="68"/>
      <c r="G200" s="70"/>
    </row>
    <row r="201" spans="1:7" s="57" customFormat="1" ht="12.75">
      <c r="A201" s="68"/>
      <c r="G201" s="70"/>
    </row>
    <row r="202" spans="1:7" s="57" customFormat="1" ht="12.75">
      <c r="A202" s="68"/>
      <c r="G202" s="70"/>
    </row>
    <row r="203" spans="1:7" s="57" customFormat="1" ht="12.75">
      <c r="A203" s="68"/>
      <c r="G203" s="70"/>
    </row>
    <row r="204" spans="1:7" s="57" customFormat="1" ht="12.75">
      <c r="A204" s="68"/>
      <c r="G204" s="70"/>
    </row>
    <row r="205" spans="1:7" s="57" customFormat="1" ht="12.75">
      <c r="A205" s="68"/>
      <c r="G205" s="70"/>
    </row>
    <row r="206" spans="1:7" s="57" customFormat="1" ht="12.75">
      <c r="A206" s="68"/>
      <c r="G206" s="70"/>
    </row>
    <row r="207" spans="1:7" s="57" customFormat="1" ht="12.75">
      <c r="A207" s="68"/>
      <c r="G207" s="70"/>
    </row>
    <row r="208" spans="1:7" s="57" customFormat="1" ht="12.75">
      <c r="A208" s="68"/>
      <c r="G208" s="70"/>
    </row>
    <row r="209" spans="1:7" s="57" customFormat="1" ht="12.75">
      <c r="A209" s="68"/>
      <c r="G209" s="70"/>
    </row>
    <row r="210" spans="1:7" s="57" customFormat="1" ht="12.75">
      <c r="A210" s="68"/>
      <c r="G210" s="70"/>
    </row>
    <row r="211" spans="1:7" s="57" customFormat="1" ht="12.75">
      <c r="A211" s="68"/>
      <c r="G211" s="70"/>
    </row>
    <row r="212" spans="1:7" s="57" customFormat="1" ht="12.75">
      <c r="A212" s="68"/>
      <c r="G212" s="70"/>
    </row>
    <row r="213" spans="1:7" s="57" customFormat="1" ht="12.75">
      <c r="A213" s="68"/>
      <c r="G213" s="70"/>
    </row>
    <row r="214" spans="1:7" s="57" customFormat="1" ht="12.75">
      <c r="A214" s="68"/>
      <c r="G214" s="70"/>
    </row>
    <row r="215" spans="1:7" s="57" customFormat="1" ht="12.75">
      <c r="A215" s="68"/>
      <c r="G215" s="70"/>
    </row>
    <row r="216" spans="1:7" s="57" customFormat="1" ht="12.75">
      <c r="A216" s="68"/>
      <c r="G216" s="70"/>
    </row>
    <row r="217" spans="1:7" s="57" customFormat="1" ht="12.75">
      <c r="A217" s="68"/>
      <c r="G217" s="70"/>
    </row>
    <row r="218" spans="1:7" s="57" customFormat="1" ht="12.75">
      <c r="A218" s="68"/>
      <c r="G218" s="70"/>
    </row>
    <row r="219" spans="1:7" s="57" customFormat="1" ht="12.75">
      <c r="A219" s="68"/>
      <c r="G219" s="70"/>
    </row>
    <row r="220" spans="1:7" s="57" customFormat="1" ht="12.75">
      <c r="A220" s="68"/>
      <c r="G220" s="70"/>
    </row>
    <row r="221" spans="1:7" s="57" customFormat="1" ht="12.75">
      <c r="A221" s="68"/>
      <c r="G221" s="70"/>
    </row>
    <row r="222" spans="1:7" s="57" customFormat="1" ht="12.75">
      <c r="A222" s="68"/>
      <c r="G222" s="70"/>
    </row>
    <row r="223" spans="1:7" s="57" customFormat="1" ht="12.75">
      <c r="A223" s="68"/>
      <c r="G223" s="70"/>
    </row>
    <row r="224" spans="1:7" s="57" customFormat="1" ht="12.75">
      <c r="A224" s="68"/>
      <c r="G224" s="70"/>
    </row>
    <row r="225" spans="1:7" s="57" customFormat="1" ht="12.75">
      <c r="A225" s="68"/>
      <c r="G225" s="70"/>
    </row>
    <row r="226" spans="1:7" s="57" customFormat="1" ht="12.75">
      <c r="A226" s="68"/>
      <c r="G226" s="70"/>
    </row>
    <row r="227" spans="1:7" s="57" customFormat="1" ht="12.75">
      <c r="A227" s="68"/>
      <c r="G227" s="70"/>
    </row>
    <row r="228" spans="1:7" s="57" customFormat="1" ht="12.75">
      <c r="A228" s="68"/>
      <c r="G228" s="70"/>
    </row>
    <row r="229" spans="1:7" s="57" customFormat="1" ht="12.75">
      <c r="A229" s="68"/>
      <c r="G229" s="70"/>
    </row>
    <row r="230" spans="1:7" s="57" customFormat="1" ht="12.75">
      <c r="A230" s="68"/>
      <c r="G230" s="70"/>
    </row>
    <row r="231" spans="1:7" s="57" customFormat="1" ht="12.75">
      <c r="A231" s="68"/>
      <c r="G231" s="70"/>
    </row>
    <row r="232" spans="1:7" s="57" customFormat="1" ht="12.75">
      <c r="A232" s="68"/>
      <c r="G232" s="70"/>
    </row>
    <row r="233" spans="1:7" s="57" customFormat="1" ht="12.75">
      <c r="A233" s="68"/>
      <c r="G233" s="70"/>
    </row>
    <row r="234" spans="1:7" s="57" customFormat="1" ht="12.75">
      <c r="A234" s="68"/>
      <c r="G234" s="70"/>
    </row>
    <row r="235" spans="1:7" s="57" customFormat="1" ht="12.75">
      <c r="A235" s="68"/>
      <c r="G235" s="70"/>
    </row>
    <row r="236" spans="1:7" s="57" customFormat="1" ht="12.75">
      <c r="A236" s="68"/>
      <c r="G236" s="70"/>
    </row>
    <row r="237" spans="1:7" s="57" customFormat="1" ht="12.75">
      <c r="A237" s="68"/>
      <c r="G237" s="70"/>
    </row>
    <row r="238" spans="1:7" s="57" customFormat="1" ht="12.75">
      <c r="A238" s="68"/>
      <c r="G238" s="70"/>
    </row>
    <row r="239" spans="1:7" s="57" customFormat="1" ht="12.75">
      <c r="A239" s="68"/>
      <c r="G239" s="70"/>
    </row>
    <row r="240" spans="1:7" s="57" customFormat="1" ht="12.75">
      <c r="A240" s="68"/>
      <c r="G240" s="70"/>
    </row>
    <row r="241" spans="1:7" s="57" customFormat="1" ht="12.75">
      <c r="A241" s="68"/>
      <c r="G241" s="70"/>
    </row>
    <row r="242" spans="1:7" s="57" customFormat="1" ht="12.75">
      <c r="A242" s="68"/>
      <c r="G242" s="70"/>
    </row>
    <row r="243" spans="1:7" s="57" customFormat="1" ht="12.75">
      <c r="A243" s="68"/>
      <c r="G243" s="70"/>
    </row>
    <row r="244" spans="1:7" s="57" customFormat="1" ht="12.75">
      <c r="A244" s="68"/>
      <c r="G244" s="70"/>
    </row>
    <row r="245" spans="1:7" s="57" customFormat="1" ht="12.75">
      <c r="A245" s="68"/>
      <c r="G245" s="70"/>
    </row>
    <row r="246" spans="1:7" s="57" customFormat="1" ht="12.75">
      <c r="A246" s="68"/>
      <c r="G246" s="70"/>
    </row>
    <row r="247" spans="1:7" s="57" customFormat="1" ht="12.75">
      <c r="A247" s="68"/>
      <c r="G247" s="70"/>
    </row>
    <row r="248" spans="1:7" s="57" customFormat="1" ht="12.75">
      <c r="A248" s="68"/>
      <c r="G248" s="70"/>
    </row>
    <row r="249" spans="1:7" s="57" customFormat="1" ht="12.75">
      <c r="A249" s="68"/>
      <c r="G249" s="70"/>
    </row>
    <row r="250" spans="1:7" s="57" customFormat="1" ht="12.75">
      <c r="A250" s="68"/>
      <c r="G250" s="70"/>
    </row>
    <row r="251" spans="1:7" s="57" customFormat="1" ht="12.75">
      <c r="A251" s="68"/>
      <c r="G251" s="70"/>
    </row>
    <row r="252" spans="1:7" s="57" customFormat="1" ht="12.75">
      <c r="A252" s="68"/>
      <c r="G252" s="70"/>
    </row>
    <row r="253" spans="1:7" s="57" customFormat="1" ht="12.75">
      <c r="A253" s="68"/>
      <c r="G253" s="70"/>
    </row>
    <row r="254" spans="1:7" s="57" customFormat="1" ht="12.75">
      <c r="A254" s="68"/>
      <c r="G254" s="70"/>
    </row>
    <row r="255" spans="1:7" s="57" customFormat="1" ht="12.75">
      <c r="A255" s="68"/>
      <c r="G255" s="70"/>
    </row>
    <row r="256" spans="1:7" s="57" customFormat="1" ht="12.75">
      <c r="A256" s="68"/>
      <c r="G256" s="70"/>
    </row>
    <row r="257" spans="1:7" s="57" customFormat="1" ht="12.75">
      <c r="A257" s="68"/>
      <c r="G257" s="70"/>
    </row>
    <row r="258" spans="1:7" s="57" customFormat="1" ht="12.75">
      <c r="A258" s="68"/>
      <c r="G258" s="70"/>
    </row>
    <row r="259" spans="1:7" s="57" customFormat="1" ht="12.75">
      <c r="A259" s="68"/>
      <c r="G259" s="70"/>
    </row>
    <row r="260" spans="1:7" s="57" customFormat="1" ht="12.75">
      <c r="A260" s="68"/>
      <c r="G260" s="70"/>
    </row>
    <row r="261" spans="1:7" s="57" customFormat="1" ht="12.75">
      <c r="A261" s="68"/>
      <c r="G261" s="70"/>
    </row>
    <row r="262" spans="1:7" s="57" customFormat="1" ht="12.75">
      <c r="A262" s="68"/>
      <c r="G262" s="70"/>
    </row>
    <row r="263" spans="1:7" s="57" customFormat="1" ht="12.75">
      <c r="A263" s="68"/>
      <c r="G263" s="70"/>
    </row>
    <row r="264" spans="1:7" s="57" customFormat="1" ht="12.75">
      <c r="A264" s="68"/>
      <c r="G264" s="70"/>
    </row>
    <row r="265" spans="1:7" s="57" customFormat="1" ht="12.75">
      <c r="A265" s="68"/>
      <c r="G265" s="70"/>
    </row>
    <row r="266" spans="1:7" s="57" customFormat="1" ht="12.75">
      <c r="A266" s="68"/>
      <c r="G266" s="70"/>
    </row>
    <row r="267" spans="1:7" s="57" customFormat="1" ht="12.75">
      <c r="A267" s="68"/>
      <c r="G267" s="70"/>
    </row>
    <row r="268" spans="1:7" s="57" customFormat="1" ht="12.75">
      <c r="A268" s="68"/>
      <c r="G268" s="70"/>
    </row>
    <row r="269" spans="1:7" s="57" customFormat="1" ht="12.75">
      <c r="A269" s="68"/>
      <c r="G269" s="70"/>
    </row>
    <row r="270" spans="1:7" s="57" customFormat="1" ht="12.75">
      <c r="A270" s="68"/>
      <c r="G270" s="70"/>
    </row>
    <row r="271" spans="1:7" s="57" customFormat="1" ht="12.75">
      <c r="A271" s="68"/>
      <c r="G271" s="70"/>
    </row>
    <row r="272" spans="1:7" s="57" customFormat="1" ht="12.75">
      <c r="A272" s="68"/>
      <c r="G272" s="70"/>
    </row>
    <row r="273" spans="1:7" s="57" customFormat="1" ht="12.75">
      <c r="A273" s="68"/>
      <c r="G273" s="70"/>
    </row>
    <row r="274" spans="1:7" s="57" customFormat="1" ht="12.75">
      <c r="A274" s="68"/>
      <c r="G274" s="70"/>
    </row>
    <row r="275" spans="1:7" s="57" customFormat="1" ht="12.75">
      <c r="A275" s="68"/>
      <c r="G275" s="70"/>
    </row>
    <row r="276" spans="1:7" s="57" customFormat="1" ht="12.75">
      <c r="A276" s="68"/>
      <c r="G276" s="70"/>
    </row>
    <row r="277" spans="1:7" s="57" customFormat="1" ht="12.75">
      <c r="A277" s="68"/>
      <c r="G277" s="70"/>
    </row>
    <row r="278" spans="1:7" s="57" customFormat="1" ht="12.75">
      <c r="A278" s="68"/>
      <c r="G278" s="70"/>
    </row>
    <row r="279" spans="1:7" s="57" customFormat="1" ht="12.75">
      <c r="A279" s="68"/>
      <c r="G279" s="70"/>
    </row>
    <row r="280" spans="1:7" s="57" customFormat="1" ht="12.75">
      <c r="A280" s="68"/>
      <c r="G280" s="70"/>
    </row>
    <row r="281" spans="1:7" s="57" customFormat="1" ht="12.75">
      <c r="A281" s="68"/>
      <c r="G281" s="70"/>
    </row>
    <row r="282" spans="1:7" s="57" customFormat="1" ht="12.75">
      <c r="A282" s="68"/>
      <c r="G282" s="70"/>
    </row>
    <row r="283" spans="1:7" s="57" customFormat="1" ht="12.75">
      <c r="A283" s="68"/>
      <c r="G283" s="70"/>
    </row>
    <row r="284" spans="1:7" s="57" customFormat="1" ht="12.75">
      <c r="A284" s="68"/>
      <c r="G284" s="70"/>
    </row>
    <row r="285" spans="1:7" s="57" customFormat="1" ht="12.75">
      <c r="A285" s="68"/>
      <c r="G285" s="70"/>
    </row>
    <row r="286" spans="1:7" s="57" customFormat="1" ht="12.75">
      <c r="A286" s="68"/>
      <c r="G286" s="70"/>
    </row>
    <row r="287" spans="1:7" s="57" customFormat="1" ht="12.75">
      <c r="A287" s="68"/>
      <c r="G287" s="70"/>
    </row>
    <row r="288" spans="1:7" s="57" customFormat="1" ht="12.75">
      <c r="A288" s="68"/>
      <c r="G288" s="70"/>
    </row>
    <row r="289" spans="1:7" s="57" customFormat="1" ht="12.75">
      <c r="A289" s="68"/>
      <c r="G289" s="70"/>
    </row>
    <row r="290" spans="1:7" s="57" customFormat="1" ht="12.75">
      <c r="A290" s="68"/>
      <c r="G290" s="70"/>
    </row>
    <row r="291" spans="1:7" s="57" customFormat="1" ht="12.75">
      <c r="A291" s="68"/>
      <c r="G291" s="70"/>
    </row>
    <row r="292" spans="1:7" s="57" customFormat="1" ht="12.75">
      <c r="A292" s="68"/>
      <c r="G292" s="70"/>
    </row>
    <row r="293" spans="1:7" s="57" customFormat="1" ht="12.75">
      <c r="A293" s="68"/>
      <c r="G293" s="70"/>
    </row>
    <row r="294" spans="1:7" s="57" customFormat="1" ht="12.75">
      <c r="A294" s="68"/>
      <c r="G294" s="70"/>
    </row>
    <row r="295" spans="1:7" s="57" customFormat="1" ht="12.75">
      <c r="A295" s="68"/>
      <c r="G295" s="70"/>
    </row>
    <row r="296" spans="1:7" s="57" customFormat="1" ht="12.75">
      <c r="A296" s="68"/>
      <c r="G296" s="70"/>
    </row>
    <row r="297" spans="1:7" s="57" customFormat="1" ht="12.75">
      <c r="A297" s="68"/>
      <c r="G297" s="70"/>
    </row>
    <row r="298" spans="1:7" s="57" customFormat="1" ht="12.75">
      <c r="A298" s="68"/>
      <c r="G298" s="70"/>
    </row>
    <row r="299" spans="1:7" s="57" customFormat="1" ht="12.75">
      <c r="A299" s="68"/>
      <c r="G299" s="70"/>
    </row>
    <row r="300" spans="1:7" s="57" customFormat="1" ht="12.75">
      <c r="A300" s="68"/>
      <c r="G300" s="70"/>
    </row>
    <row r="301" spans="1:7" s="57" customFormat="1" ht="12.75">
      <c r="A301" s="68"/>
      <c r="G301" s="70"/>
    </row>
    <row r="302" spans="1:7" s="57" customFormat="1" ht="12.75">
      <c r="A302" s="68"/>
      <c r="G302" s="70"/>
    </row>
    <row r="303" spans="1:7" s="57" customFormat="1" ht="12.75">
      <c r="A303" s="68"/>
      <c r="G303" s="70"/>
    </row>
    <row r="304" spans="1:7" s="57" customFormat="1" ht="12.75">
      <c r="A304" s="68"/>
      <c r="G304" s="70"/>
    </row>
    <row r="305" spans="1:7" s="57" customFormat="1" ht="12.75">
      <c r="A305" s="68"/>
      <c r="G305" s="70"/>
    </row>
    <row r="306" spans="1:7" s="57" customFormat="1" ht="12.75">
      <c r="A306" s="68"/>
      <c r="G306" s="70"/>
    </row>
    <row r="307" spans="1:7" s="57" customFormat="1" ht="12.75">
      <c r="A307" s="68"/>
      <c r="G307" s="70"/>
    </row>
    <row r="308" spans="1:7" s="57" customFormat="1" ht="12.75">
      <c r="A308" s="68"/>
      <c r="G308" s="70"/>
    </row>
    <row r="309" spans="1:7" s="57" customFormat="1" ht="12.75">
      <c r="A309" s="68"/>
      <c r="G309" s="70"/>
    </row>
    <row r="310" spans="1:7" s="57" customFormat="1" ht="12.75">
      <c r="A310" s="68"/>
      <c r="G310" s="70"/>
    </row>
    <row r="311" spans="1:7" s="57" customFormat="1" ht="12.75">
      <c r="A311" s="68"/>
      <c r="G311" s="70"/>
    </row>
    <row r="312" spans="1:7" s="57" customFormat="1" ht="12.75">
      <c r="A312" s="68"/>
      <c r="G312" s="70"/>
    </row>
    <row r="313" spans="1:7" s="57" customFormat="1" ht="12.75">
      <c r="A313" s="68"/>
      <c r="G313" s="70"/>
    </row>
    <row r="314" spans="1:7" s="57" customFormat="1" ht="12.75">
      <c r="A314" s="68"/>
      <c r="G314" s="70"/>
    </row>
    <row r="315" spans="1:7" s="57" customFormat="1" ht="12.75">
      <c r="A315" s="68"/>
      <c r="G315" s="70"/>
    </row>
    <row r="316" spans="1:7" s="57" customFormat="1" ht="12.75">
      <c r="A316" s="68"/>
      <c r="G316" s="70"/>
    </row>
    <row r="317" spans="1:7" s="57" customFormat="1" ht="12.75">
      <c r="A317" s="68"/>
      <c r="G317" s="70"/>
    </row>
    <row r="318" spans="1:7" s="57" customFormat="1" ht="12.75">
      <c r="A318" s="68"/>
      <c r="G318" s="70"/>
    </row>
    <row r="319" spans="1:7" s="57" customFormat="1" ht="12.75">
      <c r="A319" s="68"/>
      <c r="G319" s="70"/>
    </row>
    <row r="320" spans="1:7" s="57" customFormat="1" ht="12.75">
      <c r="A320" s="68"/>
      <c r="G320" s="70"/>
    </row>
    <row r="321" spans="1:7" s="57" customFormat="1" ht="12.75">
      <c r="A321" s="68"/>
      <c r="G321" s="70"/>
    </row>
    <row r="322" spans="1:7" s="57" customFormat="1" ht="12.75">
      <c r="A322" s="68"/>
      <c r="G322" s="70"/>
    </row>
    <row r="323" spans="1:7" s="57" customFormat="1" ht="12.75">
      <c r="A323" s="68"/>
      <c r="G323" s="70"/>
    </row>
    <row r="324" spans="1:7" s="57" customFormat="1" ht="12.75">
      <c r="A324" s="68"/>
      <c r="G324" s="70"/>
    </row>
    <row r="325" spans="1:7" s="57" customFormat="1" ht="12.75">
      <c r="A325" s="68"/>
      <c r="G325" s="70"/>
    </row>
    <row r="326" spans="1:7" s="57" customFormat="1" ht="12.75">
      <c r="A326" s="68"/>
      <c r="G326" s="70"/>
    </row>
    <row r="327" spans="1:7" s="57" customFormat="1" ht="12.75">
      <c r="A327" s="68"/>
      <c r="G327" s="70"/>
    </row>
    <row r="328" spans="1:7" s="57" customFormat="1" ht="12.75">
      <c r="A328" s="68"/>
      <c r="G328" s="70"/>
    </row>
    <row r="329" spans="1:7" s="57" customFormat="1" ht="12.75">
      <c r="A329" s="68"/>
      <c r="G329" s="70"/>
    </row>
    <row r="330" spans="1:7" s="57" customFormat="1" ht="12.75">
      <c r="A330" s="68"/>
      <c r="G330" s="70"/>
    </row>
    <row r="331" spans="1:7" s="57" customFormat="1" ht="12.75">
      <c r="A331" s="68"/>
      <c r="G331" s="70"/>
    </row>
    <row r="332" spans="1:7" s="57" customFormat="1" ht="12.75">
      <c r="A332" s="68"/>
      <c r="G332" s="70"/>
    </row>
    <row r="333" spans="1:7" s="57" customFormat="1" ht="12.75">
      <c r="A333" s="68"/>
      <c r="G333" s="70"/>
    </row>
    <row r="334" spans="1:7" s="57" customFormat="1" ht="12.75">
      <c r="A334" s="68"/>
      <c r="G334" s="70"/>
    </row>
    <row r="335" spans="1:7" s="57" customFormat="1" ht="12.75">
      <c r="A335" s="68"/>
      <c r="G335" s="70"/>
    </row>
    <row r="336" spans="1:7" s="57" customFormat="1" ht="12.75">
      <c r="A336" s="68"/>
      <c r="G336" s="70"/>
    </row>
    <row r="337" spans="1:7" s="57" customFormat="1" ht="12.75">
      <c r="A337" s="68"/>
      <c r="G337" s="70"/>
    </row>
    <row r="338" spans="1:7" s="57" customFormat="1" ht="12.75">
      <c r="A338" s="68"/>
      <c r="G338" s="70"/>
    </row>
    <row r="339" spans="1:7" s="57" customFormat="1" ht="12.75">
      <c r="A339" s="68"/>
      <c r="G339" s="70"/>
    </row>
    <row r="340" spans="1:7" s="57" customFormat="1" ht="12.75">
      <c r="A340" s="68"/>
      <c r="G340" s="70"/>
    </row>
    <row r="341" spans="1:7" s="57" customFormat="1" ht="12.75">
      <c r="A341" s="68"/>
      <c r="G341" s="70"/>
    </row>
    <row r="342" spans="1:7" s="57" customFormat="1" ht="12.75">
      <c r="A342" s="68"/>
      <c r="G342" s="70"/>
    </row>
    <row r="343" spans="1:7" s="57" customFormat="1" ht="12.75">
      <c r="A343" s="68"/>
      <c r="G343" s="70"/>
    </row>
    <row r="344" spans="1:7" s="57" customFormat="1" ht="12.75">
      <c r="A344" s="68"/>
      <c r="G344" s="70"/>
    </row>
    <row r="345" spans="1:7" s="57" customFormat="1" ht="12.75">
      <c r="A345" s="68"/>
      <c r="G345" s="70"/>
    </row>
    <row r="346" spans="1:7" s="57" customFormat="1" ht="12.75">
      <c r="A346" s="68"/>
      <c r="G346" s="70"/>
    </row>
    <row r="347" spans="1:7" s="57" customFormat="1" ht="12.75">
      <c r="A347" s="68"/>
      <c r="G347" s="70"/>
    </row>
    <row r="348" spans="1:7" s="57" customFormat="1" ht="12.75">
      <c r="A348" s="68"/>
      <c r="G348" s="70"/>
    </row>
    <row r="349" spans="1:7" s="57" customFormat="1" ht="12.75">
      <c r="A349" s="68"/>
      <c r="G349" s="70"/>
    </row>
    <row r="350" spans="1:7" s="57" customFormat="1" ht="12.75">
      <c r="A350" s="68"/>
      <c r="G350" s="70"/>
    </row>
    <row r="351" spans="1:7" s="57" customFormat="1" ht="12.75">
      <c r="A351" s="68"/>
      <c r="G351" s="70"/>
    </row>
    <row r="352" spans="1:7" s="57" customFormat="1" ht="12.75">
      <c r="A352" s="68"/>
      <c r="G352" s="70"/>
    </row>
    <row r="353" spans="1:7" s="57" customFormat="1" ht="12.75">
      <c r="A353" s="68"/>
      <c r="G353" s="70"/>
    </row>
    <row r="354" spans="1:7" s="57" customFormat="1" ht="12.75">
      <c r="A354" s="68"/>
      <c r="G354" s="70"/>
    </row>
    <row r="355" spans="1:7" s="57" customFormat="1" ht="12.75">
      <c r="A355" s="68"/>
      <c r="G355" s="70"/>
    </row>
    <row r="356" spans="1:7" s="57" customFormat="1" ht="12.75">
      <c r="A356" s="68"/>
      <c r="G356" s="70"/>
    </row>
    <row r="357" spans="1:7" s="57" customFormat="1" ht="12.75">
      <c r="A357" s="68"/>
      <c r="G357" s="70"/>
    </row>
    <row r="358" spans="1:7" s="57" customFormat="1" ht="12.75">
      <c r="A358" s="68"/>
      <c r="G358" s="70"/>
    </row>
    <row r="359" spans="1:7" s="57" customFormat="1" ht="12.75">
      <c r="A359" s="68"/>
      <c r="G359" s="70"/>
    </row>
    <row r="360" spans="1:7" s="57" customFormat="1" ht="12.75">
      <c r="A360" s="68"/>
      <c r="G360" s="70"/>
    </row>
    <row r="361" spans="1:7" s="57" customFormat="1" ht="12.75">
      <c r="A361" s="68"/>
      <c r="G361" s="70"/>
    </row>
    <row r="362" spans="1:7" s="57" customFormat="1" ht="12.75">
      <c r="A362" s="68"/>
      <c r="G362" s="70"/>
    </row>
    <row r="363" spans="1:7" s="57" customFormat="1" ht="12.75">
      <c r="A363" s="68"/>
      <c r="G363" s="70"/>
    </row>
    <row r="364" spans="1:7" s="57" customFormat="1" ht="12.75">
      <c r="A364" s="68"/>
      <c r="G364" s="70"/>
    </row>
    <row r="365" spans="1:7" s="57" customFormat="1" ht="12.75">
      <c r="A365" s="68"/>
      <c r="G365" s="70"/>
    </row>
    <row r="366" spans="1:7" s="57" customFormat="1" ht="12.75">
      <c r="A366" s="68"/>
      <c r="G366" s="70"/>
    </row>
    <row r="367" spans="1:7" s="57" customFormat="1" ht="12.75">
      <c r="A367" s="68"/>
      <c r="G367" s="70"/>
    </row>
    <row r="368" spans="1:7" s="57" customFormat="1" ht="12.75">
      <c r="A368" s="68"/>
      <c r="G368" s="70"/>
    </row>
    <row r="369" spans="1:7" s="57" customFormat="1" ht="12.75">
      <c r="A369" s="68"/>
      <c r="G369" s="70"/>
    </row>
    <row r="370" spans="1:7" s="57" customFormat="1" ht="12.75">
      <c r="A370" s="68"/>
      <c r="G370" s="70"/>
    </row>
    <row r="371" spans="1:7" s="57" customFormat="1" ht="12.75">
      <c r="A371" s="68"/>
      <c r="G371" s="70"/>
    </row>
    <row r="372" spans="1:7" s="57" customFormat="1" ht="12.75">
      <c r="A372" s="68"/>
      <c r="G372" s="70"/>
    </row>
    <row r="373" spans="1:7" s="57" customFormat="1" ht="12.75">
      <c r="A373" s="68"/>
      <c r="G373" s="70"/>
    </row>
    <row r="374" spans="1:7" s="57" customFormat="1" ht="12.75">
      <c r="A374" s="68"/>
      <c r="G374" s="70"/>
    </row>
    <row r="375" spans="1:7" s="57" customFormat="1" ht="12.75">
      <c r="A375" s="68"/>
      <c r="G375" s="70"/>
    </row>
    <row r="376" spans="1:7" s="57" customFormat="1" ht="12.75">
      <c r="A376" s="68"/>
      <c r="G376" s="70"/>
    </row>
    <row r="377" spans="1:7" s="57" customFormat="1" ht="12.75">
      <c r="A377" s="68"/>
      <c r="G377" s="70"/>
    </row>
    <row r="378" spans="1:7" s="57" customFormat="1" ht="12.75">
      <c r="A378" s="68"/>
      <c r="G378" s="70"/>
    </row>
    <row r="379" spans="1:7" s="57" customFormat="1" ht="12.75">
      <c r="A379" s="68"/>
      <c r="G379" s="70"/>
    </row>
    <row r="380" spans="1:7" s="57" customFormat="1" ht="12.75">
      <c r="A380" s="68"/>
      <c r="G380" s="70"/>
    </row>
    <row r="381" spans="1:7" s="57" customFormat="1" ht="12.75">
      <c r="A381" s="68"/>
      <c r="G381" s="70"/>
    </row>
    <row r="382" spans="1:7" s="57" customFormat="1" ht="12.75">
      <c r="A382" s="68"/>
      <c r="G382" s="70"/>
    </row>
    <row r="383" spans="1:7" s="57" customFormat="1" ht="12.75">
      <c r="A383" s="68"/>
      <c r="G383" s="70"/>
    </row>
    <row r="384" spans="1:7" s="57" customFormat="1" ht="12.75">
      <c r="A384" s="68"/>
      <c r="G384" s="70"/>
    </row>
    <row r="385" spans="1:7" s="57" customFormat="1" ht="12.75">
      <c r="A385" s="68"/>
      <c r="G385" s="70"/>
    </row>
    <row r="386" spans="1:7" s="57" customFormat="1" ht="12.75">
      <c r="A386" s="68"/>
      <c r="G386" s="70"/>
    </row>
    <row r="387" spans="1:7" s="57" customFormat="1" ht="12.75">
      <c r="A387" s="68"/>
      <c r="G387" s="70"/>
    </row>
    <row r="388" spans="1:7" s="57" customFormat="1" ht="12.75">
      <c r="A388" s="68"/>
      <c r="G388" s="70"/>
    </row>
    <row r="389" spans="1:7" s="57" customFormat="1" ht="12.75">
      <c r="A389" s="68"/>
      <c r="G389" s="70"/>
    </row>
    <row r="390" spans="1:7" s="57" customFormat="1" ht="12.75">
      <c r="A390" s="68"/>
      <c r="G390" s="70"/>
    </row>
    <row r="391" spans="1:7" s="57" customFormat="1" ht="12.75">
      <c r="A391" s="68"/>
      <c r="G391" s="70"/>
    </row>
    <row r="392" spans="1:7" s="57" customFormat="1" ht="12.75">
      <c r="A392" s="68"/>
      <c r="G392" s="70"/>
    </row>
    <row r="393" spans="1:7" s="57" customFormat="1" ht="12.75">
      <c r="A393" s="68"/>
      <c r="G393" s="70"/>
    </row>
    <row r="394" spans="1:7" s="57" customFormat="1" ht="12.75">
      <c r="A394" s="68"/>
      <c r="G394" s="70"/>
    </row>
    <row r="395" spans="1:7" s="57" customFormat="1" ht="12.75">
      <c r="A395" s="68"/>
      <c r="G395" s="70"/>
    </row>
    <row r="396" spans="1:7" s="57" customFormat="1" ht="12.75">
      <c r="A396" s="68"/>
      <c r="G396" s="70"/>
    </row>
    <row r="397" spans="1:7" s="57" customFormat="1" ht="12.75">
      <c r="A397" s="68"/>
      <c r="G397" s="70"/>
    </row>
    <row r="398" spans="1:7" s="57" customFormat="1" ht="12.75">
      <c r="A398" s="68"/>
      <c r="G398" s="70"/>
    </row>
    <row r="399" spans="1:7" s="57" customFormat="1" ht="12.75">
      <c r="A399" s="68"/>
      <c r="G399" s="70"/>
    </row>
    <row r="400" spans="1:7" s="57" customFormat="1" ht="12.75">
      <c r="A400" s="68"/>
      <c r="G400" s="70"/>
    </row>
    <row r="401" spans="1:7" s="57" customFormat="1" ht="12.75">
      <c r="A401" s="68"/>
      <c r="G401" s="70"/>
    </row>
    <row r="402" spans="1:7" s="57" customFormat="1" ht="12.75">
      <c r="A402" s="68"/>
      <c r="G402" s="70"/>
    </row>
    <row r="403" spans="1:7" s="57" customFormat="1" ht="12.75">
      <c r="A403" s="68"/>
      <c r="G403" s="70"/>
    </row>
    <row r="404" spans="1:7" s="57" customFormat="1" ht="12.75">
      <c r="A404" s="68"/>
      <c r="G404" s="70"/>
    </row>
    <row r="405" spans="1:7" s="57" customFormat="1" ht="12.75">
      <c r="A405" s="68"/>
      <c r="G405" s="70"/>
    </row>
    <row r="406" spans="1:7" s="57" customFormat="1" ht="12.75">
      <c r="A406" s="68"/>
      <c r="G406" s="70"/>
    </row>
    <row r="407" spans="1:7" s="57" customFormat="1" ht="12.75">
      <c r="A407" s="68"/>
      <c r="G407" s="70"/>
    </row>
    <row r="408" spans="1:7" s="57" customFormat="1" ht="12.75">
      <c r="A408" s="68"/>
      <c r="G408" s="70"/>
    </row>
    <row r="409" spans="1:7" s="57" customFormat="1" ht="12.75">
      <c r="A409" s="68"/>
      <c r="G409" s="70"/>
    </row>
    <row r="410" spans="1:7" s="57" customFormat="1" ht="12.75">
      <c r="A410" s="68"/>
      <c r="G410" s="70"/>
    </row>
    <row r="411" spans="1:7" s="57" customFormat="1" ht="12.75">
      <c r="A411" s="68"/>
      <c r="G411" s="70"/>
    </row>
    <row r="412" spans="1:7" s="57" customFormat="1" ht="12.75">
      <c r="A412" s="68"/>
      <c r="G412" s="70"/>
    </row>
    <row r="413" spans="1:7" s="57" customFormat="1" ht="12.75">
      <c r="A413" s="68"/>
      <c r="G413" s="70"/>
    </row>
    <row r="414" spans="1:7" s="57" customFormat="1" ht="12.75">
      <c r="A414" s="68"/>
      <c r="G414" s="70"/>
    </row>
    <row r="415" spans="1:7" s="57" customFormat="1" ht="12.75">
      <c r="A415" s="68"/>
      <c r="G415" s="70"/>
    </row>
    <row r="416" spans="1:7" s="57" customFormat="1" ht="12.75">
      <c r="A416" s="68"/>
      <c r="G416" s="70"/>
    </row>
    <row r="417" spans="1:7" s="57" customFormat="1" ht="12.75">
      <c r="A417" s="68"/>
      <c r="G417" s="70"/>
    </row>
    <row r="418" spans="1:7" s="57" customFormat="1" ht="12.75">
      <c r="A418" s="68"/>
      <c r="G418" s="70"/>
    </row>
    <row r="419" spans="1:7" s="57" customFormat="1" ht="12.75">
      <c r="A419" s="68"/>
      <c r="G419" s="70"/>
    </row>
    <row r="420" spans="1:7" s="57" customFormat="1" ht="12.75">
      <c r="A420" s="68"/>
      <c r="G420" s="70"/>
    </row>
    <row r="421" spans="1:7" s="57" customFormat="1" ht="12.75">
      <c r="A421" s="68"/>
      <c r="G421" s="70"/>
    </row>
    <row r="422" spans="1:7" s="57" customFormat="1" ht="12.75">
      <c r="A422" s="68"/>
      <c r="G422" s="70"/>
    </row>
    <row r="423" spans="1:7" s="57" customFormat="1" ht="12.75">
      <c r="A423" s="68"/>
      <c r="G423" s="70"/>
    </row>
    <row r="424" spans="1:7" s="57" customFormat="1" ht="12.75">
      <c r="A424" s="68"/>
      <c r="G424" s="70"/>
    </row>
    <row r="425" spans="1:7" s="57" customFormat="1" ht="12.75">
      <c r="A425" s="68"/>
      <c r="G425" s="70"/>
    </row>
    <row r="426" spans="1:7" s="57" customFormat="1" ht="12.75">
      <c r="A426" s="68"/>
      <c r="G426" s="70"/>
    </row>
    <row r="427" spans="1:7" s="57" customFormat="1" ht="12.75">
      <c r="A427" s="68"/>
      <c r="G427" s="70"/>
    </row>
    <row r="428" spans="1:7" s="57" customFormat="1" ht="12.75">
      <c r="A428" s="68"/>
      <c r="G428" s="70"/>
    </row>
    <row r="429" spans="1:7" s="57" customFormat="1" ht="12.75">
      <c r="A429" s="68"/>
      <c r="G429" s="70"/>
    </row>
    <row r="430" spans="1:7" s="57" customFormat="1" ht="12.75">
      <c r="A430" s="68"/>
      <c r="G430" s="70"/>
    </row>
    <row r="431" spans="1:7" s="57" customFormat="1" ht="12.75">
      <c r="A431" s="68"/>
      <c r="G431" s="70"/>
    </row>
    <row r="432" spans="1:7" s="57" customFormat="1" ht="12.75">
      <c r="A432" s="68"/>
      <c r="G432" s="70"/>
    </row>
    <row r="433" spans="1:7" s="57" customFormat="1" ht="12.75">
      <c r="A433" s="68"/>
      <c r="G433" s="70"/>
    </row>
    <row r="434" spans="1:7" s="57" customFormat="1" ht="12.75">
      <c r="A434" s="68"/>
      <c r="G434" s="70"/>
    </row>
    <row r="435" spans="1:7" s="57" customFormat="1" ht="12.75">
      <c r="A435" s="68"/>
      <c r="G435" s="70"/>
    </row>
    <row r="436" spans="1:7" s="57" customFormat="1" ht="12.75">
      <c r="A436" s="68"/>
      <c r="G436" s="70"/>
    </row>
    <row r="437" spans="1:7" s="57" customFormat="1" ht="12.75">
      <c r="A437" s="68"/>
      <c r="G437" s="70"/>
    </row>
    <row r="438" spans="1:7" s="57" customFormat="1" ht="12.75">
      <c r="A438" s="68"/>
      <c r="G438" s="70"/>
    </row>
    <row r="439" spans="1:7" s="57" customFormat="1" ht="12.75">
      <c r="A439" s="68"/>
      <c r="G439" s="70"/>
    </row>
    <row r="440" spans="1:7" s="57" customFormat="1" ht="12.75">
      <c r="A440" s="68"/>
      <c r="G440" s="70"/>
    </row>
    <row r="441" spans="1:7" s="57" customFormat="1" ht="12.75">
      <c r="A441" s="68"/>
      <c r="G441" s="70"/>
    </row>
    <row r="442" spans="1:7" s="57" customFormat="1" ht="12.75">
      <c r="A442" s="68"/>
      <c r="G442" s="70"/>
    </row>
    <row r="443" spans="1:7" s="57" customFormat="1" ht="12.75">
      <c r="A443" s="68"/>
      <c r="G443" s="70"/>
    </row>
    <row r="444" spans="1:7" s="57" customFormat="1" ht="12.75">
      <c r="A444" s="68"/>
      <c r="G444" s="70"/>
    </row>
    <row r="445" spans="1:7" s="57" customFormat="1" ht="12.75">
      <c r="A445" s="68"/>
      <c r="G445" s="70"/>
    </row>
    <row r="446" spans="1:7" s="57" customFormat="1" ht="12.75">
      <c r="A446" s="68"/>
      <c r="G446" s="70"/>
    </row>
    <row r="447" spans="1:7" s="57" customFormat="1" ht="12.75">
      <c r="A447" s="68"/>
      <c r="G447" s="70"/>
    </row>
    <row r="448" spans="1:7" s="57" customFormat="1" ht="12.75">
      <c r="A448" s="68"/>
      <c r="G448" s="70"/>
    </row>
    <row r="449" spans="1:7" s="57" customFormat="1" ht="12.75">
      <c r="A449" s="68"/>
      <c r="G449" s="70"/>
    </row>
    <row r="450" spans="1:7" s="57" customFormat="1" ht="12.75">
      <c r="A450" s="68"/>
      <c r="G450" s="70"/>
    </row>
    <row r="451" spans="1:7" s="57" customFormat="1" ht="12.75">
      <c r="A451" s="68"/>
      <c r="G451" s="70"/>
    </row>
    <row r="452" spans="1:7" s="57" customFormat="1" ht="12.75">
      <c r="A452" s="68"/>
      <c r="G452" s="70"/>
    </row>
    <row r="453" spans="1:7" s="57" customFormat="1" ht="12.75">
      <c r="A453" s="68"/>
      <c r="G453" s="70"/>
    </row>
    <row r="454" spans="1:7" s="57" customFormat="1" ht="12.75">
      <c r="A454" s="68"/>
      <c r="G454" s="70"/>
    </row>
    <row r="455" spans="1:7" s="57" customFormat="1" ht="12.75">
      <c r="A455" s="68"/>
      <c r="G455" s="70"/>
    </row>
    <row r="456" spans="1:7" s="57" customFormat="1" ht="12.75">
      <c r="A456" s="68"/>
      <c r="G456" s="70"/>
    </row>
    <row r="457" ht="12.75">
      <c r="A457" s="68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  <row r="657" ht="12.75">
      <c r="A657" s="5"/>
    </row>
  </sheetData>
  <sheetProtection/>
  <mergeCells count="12">
    <mergeCell ref="K54:L54"/>
    <mergeCell ref="K5:K6"/>
    <mergeCell ref="L5:L6"/>
    <mergeCell ref="M5:M6"/>
    <mergeCell ref="A3:M3"/>
    <mergeCell ref="A4:M4"/>
    <mergeCell ref="A5:A6"/>
    <mergeCell ref="B5:B6"/>
    <mergeCell ref="C5:E5"/>
    <mergeCell ref="H5:I5"/>
    <mergeCell ref="J5:J6"/>
    <mergeCell ref="F5:G5"/>
  </mergeCells>
  <printOptions/>
  <pageMargins left="0.1968503937007874" right="0.1968503937007874" top="0.35433070866141736" bottom="0.1968503937007874" header="0.31496062992125984" footer="0.31496062992125984"/>
  <pageSetup horizontalDpi="600" verticalDpi="600" orientation="landscape" paperSize="8" scale="66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Y657"/>
  <sheetViews>
    <sheetView view="pageBreakPreview" zoomScale="75" zoomScaleNormal="75" zoomScaleSheetLayoutView="75" zoomScalePageLayoutView="0" workbookViewId="0" topLeftCell="B1">
      <pane xSplit="1" ySplit="6" topLeftCell="F55" activePane="bottomRight" state="frozen"/>
      <selection pane="topLeft" activeCell="B1" sqref="B1"/>
      <selection pane="topRight" activeCell="C1" sqref="C1"/>
      <selection pane="bottomLeft" activeCell="B7" sqref="B7"/>
      <selection pane="bottomRight" activeCell="J75" sqref="J75"/>
    </sheetView>
  </sheetViews>
  <sheetFormatPr defaultColWidth="9.140625" defaultRowHeight="12.75"/>
  <cols>
    <col min="1" max="1" width="6.28125" style="1" customWidth="1"/>
    <col min="2" max="2" width="100.00390625" style="1" customWidth="1"/>
    <col min="3" max="3" width="16.8515625" style="1" customWidth="1"/>
    <col min="4" max="4" width="16.00390625" style="1" customWidth="1"/>
    <col min="5" max="6" width="15.57421875" style="1" customWidth="1"/>
    <col min="7" max="7" width="17.7109375" style="2" customWidth="1"/>
    <col min="8" max="8" width="18.28125" style="1" hidden="1" customWidth="1"/>
    <col min="9" max="9" width="16.140625" style="1" hidden="1" customWidth="1"/>
    <col min="10" max="10" width="16.140625" style="1" customWidth="1"/>
    <col min="11" max="11" width="17.8515625" style="1" customWidth="1"/>
    <col min="12" max="12" width="19.28125" style="1" customWidth="1"/>
    <col min="13" max="13" width="23.8515625" style="1" customWidth="1"/>
    <col min="14" max="16384" width="9.140625" style="1" customWidth="1"/>
  </cols>
  <sheetData>
    <row r="2" ht="12.75">
      <c r="H2" s="4"/>
    </row>
    <row r="3" spans="1:13" ht="20.25">
      <c r="A3" s="315" t="s">
        <v>104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ht="62.25" customHeight="1" thickBot="1">
      <c r="A4" s="316" t="s">
        <v>156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</row>
    <row r="5" spans="1:13" s="8" customFormat="1" ht="33.75" customHeight="1" thickBot="1">
      <c r="A5" s="324" t="s">
        <v>16</v>
      </c>
      <c r="B5" s="326"/>
      <c r="C5" s="326" t="s">
        <v>149</v>
      </c>
      <c r="D5" s="326"/>
      <c r="E5" s="326"/>
      <c r="F5" s="327" t="s">
        <v>158</v>
      </c>
      <c r="G5" s="327"/>
      <c r="H5" s="328" t="s">
        <v>15</v>
      </c>
      <c r="I5" s="328"/>
      <c r="J5" s="329" t="s">
        <v>103</v>
      </c>
      <c r="K5" s="330" t="s">
        <v>92</v>
      </c>
      <c r="L5" s="331" t="s">
        <v>153</v>
      </c>
      <c r="M5" s="331" t="s">
        <v>94</v>
      </c>
    </row>
    <row r="6" spans="1:13" s="8" customFormat="1" ht="76.5" customHeight="1" thickBot="1">
      <c r="A6" s="325"/>
      <c r="B6" s="326"/>
      <c r="C6" s="219" t="s">
        <v>150</v>
      </c>
      <c r="D6" s="219" t="s">
        <v>152</v>
      </c>
      <c r="E6" s="219" t="s">
        <v>151</v>
      </c>
      <c r="F6" s="200" t="s">
        <v>157</v>
      </c>
      <c r="G6" s="201" t="s">
        <v>159</v>
      </c>
      <c r="H6" s="173" t="s">
        <v>139</v>
      </c>
      <c r="I6" s="173" t="s">
        <v>140</v>
      </c>
      <c r="J6" s="329"/>
      <c r="K6" s="330"/>
      <c r="L6" s="331"/>
      <c r="M6" s="331"/>
    </row>
    <row r="7" spans="1:13" s="8" customFormat="1" ht="18" customHeight="1">
      <c r="A7" s="20">
        <v>1</v>
      </c>
      <c r="B7" s="182">
        <v>2</v>
      </c>
      <c r="C7" s="218"/>
      <c r="D7" s="20"/>
      <c r="E7" s="20"/>
      <c r="F7" s="186"/>
      <c r="G7" s="186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20">
        <v>9</v>
      </c>
    </row>
    <row r="8" spans="1:13" s="8" customFormat="1" ht="18" customHeight="1">
      <c r="A8" s="19"/>
      <c r="B8" s="183"/>
      <c r="C8" s="205"/>
      <c r="D8" s="19"/>
      <c r="E8" s="19"/>
      <c r="F8" s="186"/>
      <c r="G8" s="186"/>
      <c r="H8" s="19"/>
      <c r="I8" s="19"/>
      <c r="J8" s="42"/>
      <c r="K8" s="42"/>
      <c r="L8" s="42"/>
      <c r="M8" s="221"/>
    </row>
    <row r="9" spans="1:13" s="8" customFormat="1" ht="18" customHeight="1">
      <c r="A9" s="19"/>
      <c r="B9" s="184" t="s">
        <v>80</v>
      </c>
      <c r="C9" s="206"/>
      <c r="D9" s="191"/>
      <c r="E9" s="191"/>
      <c r="F9" s="180">
        <v>46.481273707865164</v>
      </c>
      <c r="H9" s="19"/>
      <c r="I9" s="19"/>
      <c r="J9" s="212">
        <v>3.217</v>
      </c>
      <c r="K9" s="42"/>
      <c r="L9" s="42"/>
      <c r="M9" s="221"/>
    </row>
    <row r="10" spans="1:13" s="8" customFormat="1" ht="18" customHeight="1">
      <c r="A10" s="19"/>
      <c r="B10" s="184" t="s">
        <v>81</v>
      </c>
      <c r="C10" s="207"/>
      <c r="D10" s="114"/>
      <c r="E10" s="179"/>
      <c r="F10" s="213"/>
      <c r="G10" s="187">
        <v>3138675.99026966</v>
      </c>
      <c r="H10" s="19"/>
      <c r="I10" s="19"/>
      <c r="J10" s="167"/>
      <c r="K10" s="42"/>
      <c r="L10" s="42"/>
      <c r="M10" s="221"/>
    </row>
    <row r="11" spans="1:13" s="8" customFormat="1" ht="18" customHeight="1">
      <c r="A11" s="19"/>
      <c r="B11" s="184" t="s">
        <v>82</v>
      </c>
      <c r="C11" s="207"/>
      <c r="D11" s="114"/>
      <c r="E11" s="180"/>
      <c r="F11" s="214"/>
      <c r="G11" s="188">
        <v>4353105</v>
      </c>
      <c r="H11" s="117">
        <v>4353105</v>
      </c>
      <c r="I11" s="113">
        <v>10.24</v>
      </c>
      <c r="J11" s="167"/>
      <c r="K11" s="42"/>
      <c r="L11" s="42"/>
      <c r="M11" s="221"/>
    </row>
    <row r="12" spans="1:13" s="8" customFormat="1" ht="18" customHeight="1">
      <c r="A12" s="19"/>
      <c r="B12" s="184" t="s">
        <v>83</v>
      </c>
      <c r="D12" s="180">
        <v>38932.484</v>
      </c>
      <c r="E12" s="181"/>
      <c r="F12" s="215"/>
      <c r="G12" s="188">
        <f>G11*F9/1000</f>
        <v>202337.86498407638</v>
      </c>
      <c r="H12" s="19"/>
      <c r="I12" s="19"/>
      <c r="J12" s="167">
        <f>105224-38932.48</f>
        <v>66291.51999999999</v>
      </c>
      <c r="K12" s="42"/>
      <c r="L12" s="42"/>
      <c r="M12" s="221"/>
    </row>
    <row r="13" spans="1:13" s="8" customFormat="1" ht="18" customHeight="1">
      <c r="A13" s="19"/>
      <c r="B13" s="184" t="s">
        <v>84</v>
      </c>
      <c r="C13" s="207"/>
      <c r="D13" s="180"/>
      <c r="E13" s="181"/>
      <c r="F13" s="215"/>
      <c r="G13" s="188">
        <f>G10*I11/1000</f>
        <v>32140.04214036132</v>
      </c>
      <c r="H13" s="19"/>
      <c r="I13" s="19"/>
      <c r="J13" s="167">
        <v>17962</v>
      </c>
      <c r="K13" s="42"/>
      <c r="L13" s="42"/>
      <c r="M13" s="221"/>
    </row>
    <row r="14" spans="1:13" s="8" customFormat="1" ht="18" customHeight="1">
      <c r="A14" s="19"/>
      <c r="B14" s="184" t="s">
        <v>85</v>
      </c>
      <c r="C14" s="207"/>
      <c r="D14" s="180">
        <v>69254.64</v>
      </c>
      <c r="E14" s="181"/>
      <c r="F14" s="216"/>
      <c r="G14" s="186"/>
      <c r="H14" s="19"/>
      <c r="I14" s="19"/>
      <c r="J14" s="167">
        <f>J17-J16-J13-J12</f>
        <v>245556.86036000002</v>
      </c>
      <c r="K14" s="42"/>
      <c r="L14" s="42"/>
      <c r="M14" s="221"/>
    </row>
    <row r="15" spans="1:13" s="8" customFormat="1" ht="18" customHeight="1">
      <c r="A15" s="19"/>
      <c r="B15" s="184" t="s">
        <v>86</v>
      </c>
      <c r="C15" s="207"/>
      <c r="D15" s="180">
        <v>300000</v>
      </c>
      <c r="E15" s="181"/>
      <c r="F15" s="216"/>
      <c r="G15" s="186"/>
      <c r="H15" s="19"/>
      <c r="I15" s="19"/>
      <c r="J15" s="167">
        <v>0</v>
      </c>
      <c r="K15" s="42"/>
      <c r="L15" s="42"/>
      <c r="M15" s="221"/>
    </row>
    <row r="16" spans="1:13" s="8" customFormat="1" ht="38.25" customHeight="1">
      <c r="A16" s="19"/>
      <c r="B16" s="184" t="s">
        <v>160</v>
      </c>
      <c r="C16" s="207"/>
      <c r="D16" s="180"/>
      <c r="E16" s="181"/>
      <c r="F16" s="216"/>
      <c r="G16" s="186"/>
      <c r="H16" s="19"/>
      <c r="I16" s="19"/>
      <c r="J16" s="167">
        <v>11917.58</v>
      </c>
      <c r="K16" s="42"/>
      <c r="L16" s="42"/>
      <c r="M16" s="222"/>
    </row>
    <row r="17" spans="1:13" s="8" customFormat="1" ht="18" customHeight="1">
      <c r="A17" s="207"/>
      <c r="B17" s="185" t="s">
        <v>57</v>
      </c>
      <c r="C17" s="208"/>
      <c r="D17" s="190">
        <f>D12+D14+D15+D13</f>
        <v>408187.124</v>
      </c>
      <c r="E17" s="181"/>
      <c r="F17" s="216"/>
      <c r="G17" s="186"/>
      <c r="H17" s="19"/>
      <c r="I17" s="19"/>
      <c r="J17" s="167">
        <f>J19</f>
        <v>341727.96036</v>
      </c>
      <c r="K17" s="42"/>
      <c r="L17" s="42"/>
      <c r="M17" s="223"/>
    </row>
    <row r="18" spans="1:13" s="32" customFormat="1" ht="21.75" customHeight="1">
      <c r="A18" s="19"/>
      <c r="B18" s="28"/>
      <c r="C18" s="209"/>
      <c r="D18" s="28"/>
      <c r="E18" s="195"/>
      <c r="F18" s="195"/>
      <c r="G18" s="29"/>
      <c r="H18" s="29"/>
      <c r="I18" s="31"/>
      <c r="J18" s="42"/>
      <c r="K18" s="42"/>
      <c r="L18" s="42"/>
      <c r="M18" s="224"/>
    </row>
    <row r="19" spans="1:13" s="34" customFormat="1" ht="23.25">
      <c r="A19" s="27"/>
      <c r="B19" s="48" t="s">
        <v>24</v>
      </c>
      <c r="C19" s="36">
        <f aca="true" t="shared" si="0" ref="C19:K19">C20+C30+C39+C40</f>
        <v>556150</v>
      </c>
      <c r="D19" s="36">
        <f t="shared" si="0"/>
        <v>407953.25</v>
      </c>
      <c r="E19" s="36">
        <f t="shared" si="0"/>
        <v>360987.21</v>
      </c>
      <c r="F19" s="36">
        <f t="shared" si="0"/>
        <v>116281</v>
      </c>
      <c r="G19" s="36">
        <f t="shared" si="0"/>
        <v>330556</v>
      </c>
      <c r="H19" s="36">
        <f t="shared" si="0"/>
        <v>226594</v>
      </c>
      <c r="I19" s="36">
        <f t="shared" si="0"/>
        <v>17962</v>
      </c>
      <c r="J19" s="36">
        <f t="shared" si="0"/>
        <v>341727.96036</v>
      </c>
      <c r="K19" s="36">
        <f t="shared" si="0"/>
        <v>341727.96036</v>
      </c>
      <c r="L19" s="36">
        <f>K19/J19*100</f>
        <v>100</v>
      </c>
      <c r="M19" s="221"/>
    </row>
    <row r="20" spans="1:13" ht="18">
      <c r="A20" s="33">
        <v>2</v>
      </c>
      <c r="B20" s="38" t="s">
        <v>26</v>
      </c>
      <c r="C20" s="35">
        <f aca="true" t="shared" si="1" ref="C20:I20">SUM(C21:C28)</f>
        <v>273127</v>
      </c>
      <c r="D20" s="35">
        <f t="shared" si="1"/>
        <v>211683.36</v>
      </c>
      <c r="E20" s="35">
        <f t="shared" si="1"/>
        <v>211721.24</v>
      </c>
      <c r="F20" s="35">
        <f t="shared" si="1"/>
        <v>93481</v>
      </c>
      <c r="G20" s="35">
        <f t="shared" si="1"/>
        <v>140233</v>
      </c>
      <c r="H20" s="35">
        <f t="shared" si="1"/>
        <v>122271</v>
      </c>
      <c r="I20" s="35">
        <f t="shared" si="1"/>
        <v>17962</v>
      </c>
      <c r="J20" s="35">
        <f>K20</f>
        <v>133066.13747000002</v>
      </c>
      <c r="K20" s="35">
        <f>SUM(K21:K28)</f>
        <v>133066.13747000002</v>
      </c>
      <c r="L20" s="168">
        <f>K20/J20*100</f>
        <v>100</v>
      </c>
      <c r="M20" s="225"/>
    </row>
    <row r="21" spans="1:13" ht="32.25" customHeight="1">
      <c r="A21" s="166" t="s">
        <v>25</v>
      </c>
      <c r="B21" s="45" t="s">
        <v>28</v>
      </c>
      <c r="C21" s="210">
        <v>100203</v>
      </c>
      <c r="D21" s="175">
        <v>120667.76</v>
      </c>
      <c r="E21" s="175">
        <v>120709.08</v>
      </c>
      <c r="F21" s="175">
        <v>0</v>
      </c>
      <c r="G21" s="167">
        <f aca="true" t="shared" si="2" ref="G21:G28">H21+I21</f>
        <v>0</v>
      </c>
      <c r="H21" s="42">
        <v>0</v>
      </c>
      <c r="I21" s="42">
        <v>0</v>
      </c>
      <c r="J21" s="42">
        <v>0</v>
      </c>
      <c r="K21" s="42">
        <v>0</v>
      </c>
      <c r="L21" s="42"/>
      <c r="M21" s="221"/>
    </row>
    <row r="22" spans="1:13" ht="30">
      <c r="A22" s="44" t="s">
        <v>27</v>
      </c>
      <c r="B22" s="45" t="s">
        <v>30</v>
      </c>
      <c r="C22" s="211">
        <v>0</v>
      </c>
      <c r="D22" s="175">
        <v>47138.42</v>
      </c>
      <c r="E22" s="175">
        <v>47124.98</v>
      </c>
      <c r="F22" s="175">
        <v>75519</v>
      </c>
      <c r="G22" s="167">
        <f t="shared" si="2"/>
        <v>0</v>
      </c>
      <c r="H22" s="42">
        <v>0</v>
      </c>
      <c r="I22" s="42">
        <v>0</v>
      </c>
      <c r="J22" s="42">
        <v>0</v>
      </c>
      <c r="K22" s="42">
        <v>0</v>
      </c>
      <c r="L22" s="194"/>
      <c r="M22" s="221"/>
    </row>
    <row r="23" spans="1:13" ht="45">
      <c r="A23" s="44" t="s">
        <v>29</v>
      </c>
      <c r="B23" s="45" t="s">
        <v>32</v>
      </c>
      <c r="C23" s="210">
        <v>34776</v>
      </c>
      <c r="D23" s="175">
        <v>43877.18</v>
      </c>
      <c r="E23" s="175">
        <v>43887.18</v>
      </c>
      <c r="F23" s="175">
        <v>0</v>
      </c>
      <c r="G23" s="167">
        <f t="shared" si="2"/>
        <v>0</v>
      </c>
      <c r="H23" s="42">
        <v>0</v>
      </c>
      <c r="I23" s="42">
        <v>0</v>
      </c>
      <c r="J23" s="42">
        <v>0</v>
      </c>
      <c r="K23" s="42">
        <v>0</v>
      </c>
      <c r="L23" s="194"/>
      <c r="M23" s="221"/>
    </row>
    <row r="24" spans="1:13" ht="30">
      <c r="A24" s="44" t="s">
        <v>31</v>
      </c>
      <c r="B24" s="45" t="s">
        <v>34</v>
      </c>
      <c r="C24" s="211">
        <v>0</v>
      </c>
      <c r="D24" s="175">
        <v>0</v>
      </c>
      <c r="E24" s="175">
        <v>0</v>
      </c>
      <c r="F24" s="175">
        <v>17962</v>
      </c>
      <c r="G24" s="167">
        <f t="shared" si="2"/>
        <v>17962</v>
      </c>
      <c r="H24" s="42">
        <v>0</v>
      </c>
      <c r="I24" s="42">
        <v>17962</v>
      </c>
      <c r="J24" s="42">
        <f>K24</f>
        <v>18792.10067</v>
      </c>
      <c r="K24" s="227">
        <f>6.58322+7.08+14310.22816+6.5254+122.12882+13.21246+2168.85652+832.00809+1.71572+95.24759+1223.39568+5.11901</f>
        <v>18792.10067</v>
      </c>
      <c r="L24" s="194">
        <f>K24/J24*100</f>
        <v>100</v>
      </c>
      <c r="M24" s="221"/>
    </row>
    <row r="25" spans="1:13" ht="45" hidden="1">
      <c r="A25" s="44" t="s">
        <v>33</v>
      </c>
      <c r="B25" s="45" t="s">
        <v>23</v>
      </c>
      <c r="C25" s="211"/>
      <c r="D25" s="175"/>
      <c r="E25" s="175"/>
      <c r="F25" s="175">
        <v>0</v>
      </c>
      <c r="G25" s="167">
        <f t="shared" si="2"/>
        <v>0</v>
      </c>
      <c r="H25" s="42">
        <v>0</v>
      </c>
      <c r="I25" s="42">
        <v>0</v>
      </c>
      <c r="J25" s="42">
        <f>K25</f>
        <v>0</v>
      </c>
      <c r="K25" s="42"/>
      <c r="L25" s="194" t="e">
        <f>K25/J25*100</f>
        <v>#DIV/0!</v>
      </c>
      <c r="M25" s="221"/>
    </row>
    <row r="26" spans="1:13" ht="30">
      <c r="A26" s="44" t="s">
        <v>22</v>
      </c>
      <c r="B26" s="45" t="s">
        <v>36</v>
      </c>
      <c r="C26" s="210">
        <v>122271</v>
      </c>
      <c r="D26" s="175">
        <v>0</v>
      </c>
      <c r="E26" s="175">
        <v>0</v>
      </c>
      <c r="F26" s="175">
        <v>0</v>
      </c>
      <c r="G26" s="167">
        <f t="shared" si="2"/>
        <v>122271</v>
      </c>
      <c r="H26" s="42">
        <v>122271</v>
      </c>
      <c r="I26" s="42">
        <v>0</v>
      </c>
      <c r="J26" s="42"/>
      <c r="K26" s="227">
        <f>397.10977+577.5699+72.62074+494.02824+865.85+18.8316+24.95582+236+14643.26546+22887.92782+236+51504.60814+17540.2693+4775.00001</f>
        <v>114274.0368</v>
      </c>
      <c r="L26" s="194"/>
      <c r="M26" s="221"/>
    </row>
    <row r="27" spans="1:13" ht="18.75">
      <c r="A27" s="50" t="s">
        <v>35</v>
      </c>
      <c r="B27" s="45" t="s">
        <v>38</v>
      </c>
      <c r="C27" s="210">
        <v>15877</v>
      </c>
      <c r="D27" s="175">
        <v>0</v>
      </c>
      <c r="E27" s="175">
        <v>0</v>
      </c>
      <c r="F27" s="175">
        <v>0</v>
      </c>
      <c r="G27" s="167">
        <f t="shared" si="2"/>
        <v>0</v>
      </c>
      <c r="H27" s="42">
        <v>0</v>
      </c>
      <c r="I27" s="42">
        <v>0</v>
      </c>
      <c r="J27" s="42">
        <v>0</v>
      </c>
      <c r="K27" s="42">
        <v>0</v>
      </c>
      <c r="L27" s="192"/>
      <c r="M27" s="221"/>
    </row>
    <row r="28" spans="1:25" ht="30">
      <c r="A28" s="44" t="s">
        <v>37</v>
      </c>
      <c r="B28" s="45" t="s">
        <v>40</v>
      </c>
      <c r="C28" s="211">
        <v>0</v>
      </c>
      <c r="D28" s="175">
        <v>0</v>
      </c>
      <c r="E28" s="175">
        <v>0</v>
      </c>
      <c r="F28" s="175">
        <v>0</v>
      </c>
      <c r="G28" s="167">
        <f t="shared" si="2"/>
        <v>0</v>
      </c>
      <c r="H28" s="42">
        <v>0</v>
      </c>
      <c r="I28" s="42">
        <v>0</v>
      </c>
      <c r="J28" s="42">
        <v>0</v>
      </c>
      <c r="K28" s="42">
        <v>0</v>
      </c>
      <c r="L28" s="192"/>
      <c r="M28" s="221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8.75">
      <c r="A29" s="44" t="s">
        <v>39</v>
      </c>
      <c r="B29" s="45"/>
      <c r="C29" s="211"/>
      <c r="D29" s="175"/>
      <c r="E29" s="175"/>
      <c r="F29" s="175"/>
      <c r="G29" s="167"/>
      <c r="H29" s="35"/>
      <c r="I29" s="47"/>
      <c r="J29" s="42"/>
      <c r="K29" s="42"/>
      <c r="L29" s="192"/>
      <c r="M29" s="221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 s="22" customFormat="1" ht="15.75">
      <c r="A30" s="21"/>
      <c r="B30" s="51" t="s">
        <v>42</v>
      </c>
      <c r="C30" s="35">
        <f>C31+C35+C36+C37</f>
        <v>103023</v>
      </c>
      <c r="D30" s="35">
        <f>D31+D35+D36+D37</f>
        <v>20286.65</v>
      </c>
      <c r="E30" s="35">
        <f>E31+E35+E36+E37</f>
        <v>20286.65</v>
      </c>
      <c r="F30" s="35">
        <f>F31+F35+F36+F37</f>
        <v>22800</v>
      </c>
      <c r="G30" s="35">
        <f>G31+G37</f>
        <v>104323</v>
      </c>
      <c r="H30" s="35">
        <f>H31+H37</f>
        <v>104323</v>
      </c>
      <c r="I30" s="35">
        <f>I31+I37</f>
        <v>0</v>
      </c>
      <c r="J30" s="35">
        <f>K30</f>
        <v>84625.62289</v>
      </c>
      <c r="K30" s="35">
        <f>K31+K37</f>
        <v>84625.62289</v>
      </c>
      <c r="L30" s="164">
        <f>SUM(L32:L33)</f>
        <v>100</v>
      </c>
      <c r="M30" s="221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 s="22" customFormat="1" ht="30">
      <c r="A31" s="166" t="s">
        <v>41</v>
      </c>
      <c r="B31" s="52" t="s">
        <v>44</v>
      </c>
      <c r="C31" s="164">
        <f aca="true" t="shared" si="3" ref="C31:I31">SUM(C33:C34)</f>
        <v>58720</v>
      </c>
      <c r="D31" s="164">
        <f t="shared" si="3"/>
        <v>0</v>
      </c>
      <c r="E31" s="164">
        <f t="shared" si="3"/>
        <v>0</v>
      </c>
      <c r="F31" s="164">
        <f t="shared" si="3"/>
        <v>22800</v>
      </c>
      <c r="G31" s="164">
        <f t="shared" si="3"/>
        <v>81520</v>
      </c>
      <c r="H31" s="164">
        <f t="shared" si="3"/>
        <v>81520</v>
      </c>
      <c r="I31" s="164">
        <f t="shared" si="3"/>
        <v>0</v>
      </c>
      <c r="J31" s="35">
        <f>K31</f>
        <v>68711.02872999999</v>
      </c>
      <c r="K31" s="230">
        <f>SUM(K33:K34)</f>
        <v>68711.02872999999</v>
      </c>
      <c r="L31" s="164">
        <f>SUM(L33:L34)</f>
        <v>100</v>
      </c>
      <c r="M31" s="221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 s="22" customFormat="1" ht="18.75">
      <c r="A32" s="44" t="s">
        <v>43</v>
      </c>
      <c r="B32" s="45" t="s">
        <v>15</v>
      </c>
      <c r="C32" s="211"/>
      <c r="D32" s="174"/>
      <c r="E32" s="174"/>
      <c r="F32" s="174"/>
      <c r="G32" s="167"/>
      <c r="H32" s="53"/>
      <c r="I32" s="42"/>
      <c r="J32" s="42"/>
      <c r="K32" s="42"/>
      <c r="L32" s="192"/>
      <c r="M32" s="221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s="22" customFormat="1" ht="70.5" customHeight="1">
      <c r="A33" s="21"/>
      <c r="B33" s="170" t="s">
        <v>45</v>
      </c>
      <c r="C33" s="210">
        <v>57900</v>
      </c>
      <c r="D33" s="175">
        <v>0</v>
      </c>
      <c r="E33" s="175">
        <v>0</v>
      </c>
      <c r="F33" s="175">
        <v>2300</v>
      </c>
      <c r="G33" s="167">
        <f>H33+I33</f>
        <v>60200</v>
      </c>
      <c r="H33" s="42">
        <v>60200</v>
      </c>
      <c r="I33" s="42">
        <v>0</v>
      </c>
      <c r="J33" s="42">
        <f>K33</f>
        <v>68711.02872999999</v>
      </c>
      <c r="K33" s="42">
        <f>1.26378+8.26+105.30358+34482.47+251.04146+1.18+848.96516+22195.29732+3.5105+1.62369+1.18+1344.45608+10.238+4041.8127+26.65856+2.48508+17.0274+5368.25542</f>
        <v>68711.02872999999</v>
      </c>
      <c r="L33" s="194">
        <f>K33/J33*100</f>
        <v>100</v>
      </c>
      <c r="M33" s="221"/>
      <c r="N33" s="57"/>
      <c r="O33" s="57"/>
      <c r="P33" s="57"/>
      <c r="Q33" s="57"/>
      <c r="R33" s="57"/>
      <c r="S33" s="57"/>
      <c r="T33" s="57"/>
      <c r="U33" s="57"/>
      <c r="V33" s="57"/>
      <c r="W33" s="192"/>
      <c r="X33" s="57"/>
      <c r="Y33" s="57"/>
    </row>
    <row r="34" spans="1:25" s="22" customFormat="1" ht="69" customHeight="1">
      <c r="A34" s="21"/>
      <c r="B34" s="170" t="s">
        <v>46</v>
      </c>
      <c r="C34" s="210">
        <v>820</v>
      </c>
      <c r="D34" s="175">
        <v>0</v>
      </c>
      <c r="E34" s="175">
        <v>0</v>
      </c>
      <c r="F34" s="175">
        <v>20500</v>
      </c>
      <c r="G34" s="167">
        <f>H34+I34</f>
        <v>21320</v>
      </c>
      <c r="H34" s="42">
        <v>21320</v>
      </c>
      <c r="I34" s="42">
        <v>0</v>
      </c>
      <c r="J34" s="42">
        <v>0</v>
      </c>
      <c r="K34" s="42">
        <v>0</v>
      </c>
      <c r="L34" s="42">
        <v>0</v>
      </c>
      <c r="M34" s="221"/>
      <c r="N34" s="57"/>
      <c r="O34" s="57"/>
      <c r="P34" s="57"/>
      <c r="Q34" s="57"/>
      <c r="R34" s="57"/>
      <c r="S34" s="57"/>
      <c r="T34" s="57"/>
      <c r="U34" s="57"/>
      <c r="V34" s="57">
        <v>0</v>
      </c>
      <c r="W34" s="57"/>
      <c r="X34" s="57"/>
      <c r="Y34" s="57"/>
    </row>
    <row r="35" spans="1:25" s="22" customFormat="1" ht="42.75" customHeight="1">
      <c r="A35" s="21"/>
      <c r="B35" s="171" t="s">
        <v>48</v>
      </c>
      <c r="C35" s="210">
        <v>1500</v>
      </c>
      <c r="D35" s="175">
        <v>528.52</v>
      </c>
      <c r="E35" s="175">
        <v>528.52</v>
      </c>
      <c r="F35" s="175">
        <v>0</v>
      </c>
      <c r="G35" s="167">
        <f>H35+I35</f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221"/>
      <c r="N35" s="57"/>
      <c r="O35" s="57"/>
      <c r="P35" s="57"/>
      <c r="Q35" s="57"/>
      <c r="R35" s="192"/>
      <c r="S35" s="57"/>
      <c r="T35" s="57"/>
      <c r="U35" s="57"/>
      <c r="V35" s="57"/>
      <c r="W35" s="57"/>
      <c r="X35" s="57"/>
      <c r="Y35" s="57"/>
    </row>
    <row r="36" spans="1:25" s="22" customFormat="1" ht="36.75" customHeight="1">
      <c r="A36" s="44" t="s">
        <v>47</v>
      </c>
      <c r="B36" s="172" t="s">
        <v>50</v>
      </c>
      <c r="C36" s="202">
        <v>20000</v>
      </c>
      <c r="D36" s="176">
        <v>19758.13</v>
      </c>
      <c r="E36" s="176">
        <v>19758.13</v>
      </c>
      <c r="F36" s="175">
        <v>0</v>
      </c>
      <c r="G36" s="167">
        <f>H36+I36</f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221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13" s="57" customFormat="1" ht="45" customHeight="1">
      <c r="A37" s="44" t="s">
        <v>49</v>
      </c>
      <c r="B37" s="172" t="s">
        <v>52</v>
      </c>
      <c r="C37" s="202">
        <v>22803</v>
      </c>
      <c r="D37" s="176">
        <v>0</v>
      </c>
      <c r="E37" s="176">
        <v>0</v>
      </c>
      <c r="F37" s="175">
        <v>0</v>
      </c>
      <c r="G37" s="167">
        <f>H37+I37</f>
        <v>22803</v>
      </c>
      <c r="H37" s="42">
        <v>22803</v>
      </c>
      <c r="I37" s="42">
        <v>0</v>
      </c>
      <c r="J37" s="42">
        <f>K37</f>
        <v>15914.59416</v>
      </c>
      <c r="K37" s="227">
        <f>1.24844+8.26+5311.35818+1.18+7526.40344+1.18+104.06916+8.56208+780.11216+2.0768+1.6579+1.18+12.0006+2155.3054</f>
        <v>15914.59416</v>
      </c>
      <c r="L37" s="167">
        <f>K37/J37*100</f>
        <v>100</v>
      </c>
      <c r="M37" s="221"/>
    </row>
    <row r="38" spans="1:13" ht="15.75">
      <c r="A38" s="56" t="s">
        <v>51</v>
      </c>
      <c r="B38" s="58" t="s">
        <v>54</v>
      </c>
      <c r="C38" s="203"/>
      <c r="D38" s="177"/>
      <c r="E38" s="177"/>
      <c r="F38" s="177"/>
      <c r="G38" s="167"/>
      <c r="H38" s="35"/>
      <c r="I38" s="47"/>
      <c r="J38" s="42"/>
      <c r="K38" s="42"/>
      <c r="L38" s="167"/>
      <c r="M38" s="221"/>
    </row>
    <row r="39" spans="1:13" ht="16.5">
      <c r="A39" s="166" t="s">
        <v>53</v>
      </c>
      <c r="B39" s="169" t="s">
        <v>56</v>
      </c>
      <c r="C39" s="204">
        <v>180000</v>
      </c>
      <c r="D39" s="177">
        <v>141003.92</v>
      </c>
      <c r="E39" s="177">
        <v>94000</v>
      </c>
      <c r="F39" s="177">
        <v>0</v>
      </c>
      <c r="G39" s="167">
        <v>86000</v>
      </c>
      <c r="H39" s="42">
        <v>0</v>
      </c>
      <c r="I39" s="42">
        <v>0</v>
      </c>
      <c r="J39" s="198">
        <v>86000</v>
      </c>
      <c r="K39" s="198">
        <f>J39</f>
        <v>86000</v>
      </c>
      <c r="L39" s="167">
        <f aca="true" t="shared" si="4" ref="L39:L51">K39/J39*100</f>
        <v>100</v>
      </c>
      <c r="M39" s="226"/>
    </row>
    <row r="40" spans="1:13" ht="15.75">
      <c r="A40" s="44" t="s">
        <v>55</v>
      </c>
      <c r="B40" s="52" t="s">
        <v>144</v>
      </c>
      <c r="C40" s="178"/>
      <c r="D40" s="178">
        <v>34979.32</v>
      </c>
      <c r="E40" s="197">
        <v>34979.32</v>
      </c>
      <c r="F40" s="217"/>
      <c r="G40" s="167"/>
      <c r="H40" s="35"/>
      <c r="I40" s="42"/>
      <c r="J40" s="167">
        <f>K40</f>
        <v>38036.2</v>
      </c>
      <c r="K40" s="167">
        <v>38036.2</v>
      </c>
      <c r="L40" s="167">
        <f t="shared" si="4"/>
        <v>100</v>
      </c>
      <c r="M40" s="221"/>
    </row>
    <row r="41" spans="1:12" s="32" customFormat="1" ht="18" hidden="1">
      <c r="A41" s="21"/>
      <c r="B41" s="59" t="s">
        <v>58</v>
      </c>
      <c r="C41" s="59"/>
      <c r="D41" s="59"/>
      <c r="E41" s="59"/>
      <c r="F41" s="59"/>
      <c r="G41" s="35" t="e">
        <f>#REF!+#REF!</f>
        <v>#REF!</v>
      </c>
      <c r="H41" s="53">
        <v>0</v>
      </c>
      <c r="I41" s="53">
        <v>0</v>
      </c>
      <c r="L41" s="36" t="e">
        <f t="shared" si="4"/>
        <v>#DIV/0!</v>
      </c>
    </row>
    <row r="42" spans="1:12" s="32" customFormat="1" ht="18" hidden="1">
      <c r="A42" s="27">
        <v>4</v>
      </c>
      <c r="B42" s="59"/>
      <c r="C42" s="59"/>
      <c r="D42" s="59"/>
      <c r="E42" s="59"/>
      <c r="F42" s="59"/>
      <c r="G42" s="35"/>
      <c r="H42" s="35"/>
      <c r="I42" s="35"/>
      <c r="L42" s="36" t="e">
        <f t="shared" si="4"/>
        <v>#DIV/0!</v>
      </c>
    </row>
    <row r="43" spans="1:12" s="63" customFormat="1" ht="18" hidden="1">
      <c r="A43" s="27"/>
      <c r="B43" s="62" t="s">
        <v>59</v>
      </c>
      <c r="C43" s="62"/>
      <c r="D43" s="62"/>
      <c r="E43" s="62"/>
      <c r="F43" s="62"/>
      <c r="G43" s="36" t="e">
        <f>#REF!+G41</f>
        <v>#REF!</v>
      </c>
      <c r="H43" s="168" t="e">
        <f>#REF!+H41</f>
        <v>#REF!</v>
      </c>
      <c r="I43" s="168" t="e">
        <f>#REF!+I41</f>
        <v>#REF!</v>
      </c>
      <c r="L43" s="36" t="e">
        <f t="shared" si="4"/>
        <v>#DIV/0!</v>
      </c>
    </row>
    <row r="44" spans="1:12" s="32" customFormat="1" ht="18" hidden="1">
      <c r="A44" s="61">
        <v>5</v>
      </c>
      <c r="B44" s="59"/>
      <c r="C44" s="59"/>
      <c r="D44" s="59"/>
      <c r="E44" s="59"/>
      <c r="F44" s="59"/>
      <c r="G44" s="35"/>
      <c r="H44" s="35"/>
      <c r="I44" s="35"/>
      <c r="L44" s="36" t="e">
        <f t="shared" si="4"/>
        <v>#DIV/0!</v>
      </c>
    </row>
    <row r="45" spans="1:12" s="65" customFormat="1" ht="18" hidden="1">
      <c r="A45" s="27"/>
      <c r="B45" s="64" t="s">
        <v>60</v>
      </c>
      <c r="C45" s="64"/>
      <c r="D45" s="64"/>
      <c r="E45" s="64"/>
      <c r="F45" s="64"/>
      <c r="G45" s="53"/>
      <c r="H45" s="53" t="e">
        <f>#REF!</f>
        <v>#REF!</v>
      </c>
      <c r="I45" s="53">
        <v>0</v>
      </c>
      <c r="L45" s="36" t="e">
        <f t="shared" si="4"/>
        <v>#DIV/0!</v>
      </c>
    </row>
    <row r="46" spans="1:12" s="65" customFormat="1" ht="18" hidden="1">
      <c r="A46" s="39">
        <v>6</v>
      </c>
      <c r="B46" s="64"/>
      <c r="C46" s="64"/>
      <c r="D46" s="64"/>
      <c r="E46" s="64"/>
      <c r="F46" s="64"/>
      <c r="G46" s="53"/>
      <c r="H46" s="53"/>
      <c r="I46" s="53"/>
      <c r="L46" s="36" t="e">
        <f t="shared" si="4"/>
        <v>#DIV/0!</v>
      </c>
    </row>
    <row r="47" spans="1:12" s="65" customFormat="1" ht="18" hidden="1">
      <c r="A47" s="39"/>
      <c r="B47" s="64" t="s">
        <v>61</v>
      </c>
      <c r="C47" s="64"/>
      <c r="D47" s="64"/>
      <c r="E47" s="64"/>
      <c r="F47" s="64"/>
      <c r="G47" s="53"/>
      <c r="H47" s="53"/>
      <c r="I47" s="53" t="e">
        <f>'[2]надбавка к тарифу'!D10</f>
        <v>#REF!</v>
      </c>
      <c r="L47" s="36" t="e">
        <f t="shared" si="4"/>
        <v>#DIV/0!</v>
      </c>
    </row>
    <row r="48" spans="1:12" s="32" customFormat="1" ht="18" hidden="1">
      <c r="A48" s="39">
        <v>7</v>
      </c>
      <c r="B48" s="59"/>
      <c r="C48" s="59"/>
      <c r="D48" s="59"/>
      <c r="E48" s="59"/>
      <c r="F48" s="59"/>
      <c r="G48" s="35"/>
      <c r="H48" s="35"/>
      <c r="I48" s="35"/>
      <c r="L48" s="36" t="e">
        <f t="shared" si="4"/>
        <v>#DIV/0!</v>
      </c>
    </row>
    <row r="49" spans="1:12" s="32" customFormat="1" ht="18" hidden="1">
      <c r="A49" s="27"/>
      <c r="B49" s="62" t="s">
        <v>62</v>
      </c>
      <c r="C49" s="62"/>
      <c r="D49" s="62"/>
      <c r="E49" s="62"/>
      <c r="F49" s="62"/>
      <c r="G49" s="66"/>
      <c r="H49" s="35"/>
      <c r="I49" s="35"/>
      <c r="L49" s="36" t="e">
        <f t="shared" si="4"/>
        <v>#DIV/0!</v>
      </c>
    </row>
    <row r="50" spans="1:12" s="32" customFormat="1" ht="18" hidden="1">
      <c r="A50" s="27">
        <v>8</v>
      </c>
      <c r="B50" s="59"/>
      <c r="C50" s="59"/>
      <c r="D50" s="59"/>
      <c r="E50" s="59"/>
      <c r="F50" s="59"/>
      <c r="G50" s="35"/>
      <c r="H50" s="35"/>
      <c r="I50" s="35"/>
      <c r="L50" s="36" t="e">
        <f t="shared" si="4"/>
        <v>#DIV/0!</v>
      </c>
    </row>
    <row r="51" spans="1:12" ht="18" hidden="1">
      <c r="A51" s="27"/>
      <c r="B51" s="62" t="s">
        <v>63</v>
      </c>
      <c r="C51" s="62"/>
      <c r="D51" s="62"/>
      <c r="E51" s="62"/>
      <c r="F51" s="62"/>
      <c r="G51" s="167"/>
      <c r="H51" s="35"/>
      <c r="I51" s="66" t="e">
        <f>I43/I47</f>
        <v>#REF!</v>
      </c>
      <c r="L51" s="36" t="e">
        <f t="shared" si="4"/>
        <v>#DIV/0!</v>
      </c>
    </row>
    <row r="52" spans="1:7" s="57" customFormat="1" ht="18">
      <c r="A52" s="62">
        <v>9</v>
      </c>
      <c r="B52" s="69"/>
      <c r="C52" s="69"/>
      <c r="D52" s="69"/>
      <c r="E52" s="69"/>
      <c r="F52" s="69"/>
      <c r="G52" s="70"/>
    </row>
    <row r="53" spans="1:7" s="57" customFormat="1" ht="25.5" customHeight="1">
      <c r="A53" s="68"/>
      <c r="B53" s="122" t="s">
        <v>130</v>
      </c>
      <c r="C53" s="124" t="s">
        <v>131</v>
      </c>
      <c r="D53" s="69"/>
      <c r="E53" s="69"/>
      <c r="F53" s="69"/>
      <c r="G53" s="70"/>
    </row>
    <row r="54" spans="1:12" s="57" customFormat="1" ht="27.75" customHeight="1">
      <c r="A54" s="68"/>
      <c r="B54" s="122" t="s">
        <v>154</v>
      </c>
      <c r="C54" s="122" t="s">
        <v>155</v>
      </c>
      <c r="D54" s="199"/>
      <c r="H54" s="199"/>
      <c r="I54" s="199"/>
      <c r="J54" s="199"/>
      <c r="K54" s="332"/>
      <c r="L54" s="333"/>
    </row>
    <row r="55" spans="2:11" s="57" customFormat="1" ht="17.25" customHeight="1">
      <c r="B55" s="100" t="s">
        <v>147</v>
      </c>
      <c r="C55" s="100"/>
      <c r="D55" s="100"/>
      <c r="E55" s="100"/>
      <c r="F55" s="100"/>
      <c r="G55" s="108"/>
      <c r="H55" s="103"/>
      <c r="I55" s="103"/>
      <c r="J55" s="103"/>
      <c r="K55" s="103"/>
    </row>
    <row r="56" spans="1:11" s="57" customFormat="1" ht="15">
      <c r="A56" s="81"/>
      <c r="B56" s="100" t="s">
        <v>148</v>
      </c>
      <c r="C56" s="100"/>
      <c r="D56" s="100"/>
      <c r="E56" s="100"/>
      <c r="F56" s="100"/>
      <c r="G56" s="108"/>
      <c r="H56" s="103"/>
      <c r="I56" s="103"/>
      <c r="J56" s="103"/>
      <c r="K56" s="103"/>
    </row>
    <row r="57" spans="1:11" s="57" customFormat="1" ht="15">
      <c r="A57" s="68"/>
      <c r="B57" s="100"/>
      <c r="C57" s="100"/>
      <c r="D57" s="100"/>
      <c r="E57" s="100"/>
      <c r="F57" s="100"/>
      <c r="G57" s="108"/>
      <c r="H57" s="103"/>
      <c r="I57" s="103"/>
      <c r="J57" s="103"/>
      <c r="K57" s="103"/>
    </row>
    <row r="58" spans="1:7" s="57" customFormat="1" ht="12.75">
      <c r="A58" s="68"/>
      <c r="G58" s="70"/>
    </row>
    <row r="59" spans="1:7" s="57" customFormat="1" ht="12.75">
      <c r="A59" s="68"/>
      <c r="G59" s="70"/>
    </row>
    <row r="60" spans="1:7" s="57" customFormat="1" ht="12.75">
      <c r="A60" s="68"/>
      <c r="G60" s="70"/>
    </row>
    <row r="61" spans="1:7" s="57" customFormat="1" ht="12.75">
      <c r="A61" s="68"/>
      <c r="G61" s="70"/>
    </row>
    <row r="62" spans="1:7" s="57" customFormat="1" ht="12.75">
      <c r="A62" s="68"/>
      <c r="G62" s="70"/>
    </row>
    <row r="63" spans="1:7" s="57" customFormat="1" ht="12.75">
      <c r="A63" s="68"/>
      <c r="G63" s="70"/>
    </row>
    <row r="64" spans="1:7" s="57" customFormat="1" ht="12.75">
      <c r="A64" s="68"/>
      <c r="G64" s="70"/>
    </row>
    <row r="65" spans="1:7" s="57" customFormat="1" ht="12.75">
      <c r="A65" s="68"/>
      <c r="G65" s="70"/>
    </row>
    <row r="66" spans="1:7" s="57" customFormat="1" ht="12.75">
      <c r="A66" s="68"/>
      <c r="G66" s="70"/>
    </row>
    <row r="67" spans="1:7" s="57" customFormat="1" ht="12.75">
      <c r="A67" s="68"/>
      <c r="G67" s="70"/>
    </row>
    <row r="68" spans="1:7" s="57" customFormat="1" ht="12.75">
      <c r="A68" s="68"/>
      <c r="G68" s="70"/>
    </row>
    <row r="69" spans="1:7" s="57" customFormat="1" ht="12.75">
      <c r="A69" s="68"/>
      <c r="G69" s="70"/>
    </row>
    <row r="70" spans="1:7" s="57" customFormat="1" ht="12.75">
      <c r="A70" s="68"/>
      <c r="G70" s="70"/>
    </row>
    <row r="71" spans="1:7" s="57" customFormat="1" ht="12.75">
      <c r="A71" s="68"/>
      <c r="G71" s="70"/>
    </row>
    <row r="72" spans="1:7" s="57" customFormat="1" ht="12.75">
      <c r="A72" s="68"/>
      <c r="G72" s="70"/>
    </row>
    <row r="73" spans="1:7" s="57" customFormat="1" ht="12.75">
      <c r="A73" s="68"/>
      <c r="G73" s="70"/>
    </row>
    <row r="74" spans="1:7" s="57" customFormat="1" ht="12.75">
      <c r="A74" s="68"/>
      <c r="G74" s="70"/>
    </row>
    <row r="75" spans="1:7" s="57" customFormat="1" ht="12.75">
      <c r="A75" s="68"/>
      <c r="G75" s="70"/>
    </row>
    <row r="76" spans="1:7" s="57" customFormat="1" ht="12.75">
      <c r="A76" s="68"/>
      <c r="G76" s="70"/>
    </row>
    <row r="77" spans="1:7" s="57" customFormat="1" ht="12.75">
      <c r="A77" s="68"/>
      <c r="G77" s="70"/>
    </row>
    <row r="78" spans="1:7" s="57" customFormat="1" ht="12.75">
      <c r="A78" s="68"/>
      <c r="G78" s="70"/>
    </row>
    <row r="79" spans="1:7" s="57" customFormat="1" ht="12.75">
      <c r="A79" s="68"/>
      <c r="G79" s="70"/>
    </row>
    <row r="80" spans="1:7" s="57" customFormat="1" ht="12.75">
      <c r="A80" s="68"/>
      <c r="G80" s="70"/>
    </row>
    <row r="81" spans="1:7" s="57" customFormat="1" ht="12.75">
      <c r="A81" s="68"/>
      <c r="G81" s="70"/>
    </row>
    <row r="82" spans="1:7" s="57" customFormat="1" ht="12.75">
      <c r="A82" s="68"/>
      <c r="G82" s="70"/>
    </row>
    <row r="83" spans="1:7" s="57" customFormat="1" ht="12.75">
      <c r="A83" s="68"/>
      <c r="G83" s="70"/>
    </row>
    <row r="84" spans="1:7" s="57" customFormat="1" ht="12.75">
      <c r="A84" s="68"/>
      <c r="G84" s="70"/>
    </row>
    <row r="85" spans="1:7" s="57" customFormat="1" ht="12.75">
      <c r="A85" s="68"/>
      <c r="G85" s="70"/>
    </row>
    <row r="86" spans="1:7" s="57" customFormat="1" ht="12.75">
      <c r="A86" s="68"/>
      <c r="G86" s="70"/>
    </row>
    <row r="87" spans="1:7" s="57" customFormat="1" ht="12.75">
      <c r="A87" s="68"/>
      <c r="G87" s="70"/>
    </row>
    <row r="88" spans="1:7" s="57" customFormat="1" ht="12.75">
      <c r="A88" s="68"/>
      <c r="G88" s="70"/>
    </row>
    <row r="89" spans="1:7" s="57" customFormat="1" ht="12.75">
      <c r="A89" s="68"/>
      <c r="G89" s="70"/>
    </row>
    <row r="90" spans="1:7" s="57" customFormat="1" ht="12.75">
      <c r="A90" s="68"/>
      <c r="G90" s="70"/>
    </row>
    <row r="91" spans="1:7" s="57" customFormat="1" ht="12.75">
      <c r="A91" s="68"/>
      <c r="G91" s="70"/>
    </row>
    <row r="92" spans="1:7" s="57" customFormat="1" ht="12.75">
      <c r="A92" s="68"/>
      <c r="G92" s="70"/>
    </row>
    <row r="93" spans="1:7" s="57" customFormat="1" ht="12.75">
      <c r="A93" s="68"/>
      <c r="G93" s="70"/>
    </row>
    <row r="94" spans="1:7" s="57" customFormat="1" ht="12.75">
      <c r="A94" s="68"/>
      <c r="G94" s="70"/>
    </row>
    <row r="95" spans="1:7" s="57" customFormat="1" ht="12.75">
      <c r="A95" s="68"/>
      <c r="G95" s="70"/>
    </row>
    <row r="96" spans="1:7" s="57" customFormat="1" ht="12.75">
      <c r="A96" s="68"/>
      <c r="G96" s="70"/>
    </row>
    <row r="97" spans="1:7" s="57" customFormat="1" ht="12.75">
      <c r="A97" s="68"/>
      <c r="G97" s="70"/>
    </row>
    <row r="98" spans="1:7" s="57" customFormat="1" ht="12.75">
      <c r="A98" s="68"/>
      <c r="G98" s="70"/>
    </row>
    <row r="99" spans="1:7" s="57" customFormat="1" ht="12.75">
      <c r="A99" s="68"/>
      <c r="G99" s="70"/>
    </row>
    <row r="100" spans="1:7" s="57" customFormat="1" ht="12.75">
      <c r="A100" s="68"/>
      <c r="G100" s="70"/>
    </row>
    <row r="101" spans="1:7" s="57" customFormat="1" ht="12.75">
      <c r="A101" s="68"/>
      <c r="G101" s="70"/>
    </row>
    <row r="102" spans="1:7" s="57" customFormat="1" ht="12.75">
      <c r="A102" s="68"/>
      <c r="G102" s="70"/>
    </row>
    <row r="103" spans="1:7" s="57" customFormat="1" ht="12.75">
      <c r="A103" s="68"/>
      <c r="G103" s="70"/>
    </row>
    <row r="104" spans="1:7" s="57" customFormat="1" ht="12.75">
      <c r="A104" s="68"/>
      <c r="G104" s="70"/>
    </row>
    <row r="105" spans="1:7" s="57" customFormat="1" ht="12.75">
      <c r="A105" s="68"/>
      <c r="G105" s="70"/>
    </row>
    <row r="106" spans="1:7" s="57" customFormat="1" ht="12.75">
      <c r="A106" s="68"/>
      <c r="G106" s="70"/>
    </row>
    <row r="107" spans="1:7" s="57" customFormat="1" ht="12.75">
      <c r="A107" s="68"/>
      <c r="G107" s="70"/>
    </row>
    <row r="108" spans="1:7" s="57" customFormat="1" ht="12.75">
      <c r="A108" s="68"/>
      <c r="G108" s="70"/>
    </row>
    <row r="109" spans="1:7" s="57" customFormat="1" ht="12.75">
      <c r="A109" s="68"/>
      <c r="G109" s="70"/>
    </row>
    <row r="110" spans="1:7" s="57" customFormat="1" ht="12.75">
      <c r="A110" s="68"/>
      <c r="G110" s="70"/>
    </row>
    <row r="111" spans="1:7" s="57" customFormat="1" ht="12.75">
      <c r="A111" s="68"/>
      <c r="G111" s="70"/>
    </row>
    <row r="112" spans="1:7" s="57" customFormat="1" ht="12.75">
      <c r="A112" s="68"/>
      <c r="G112" s="70"/>
    </row>
    <row r="113" spans="1:7" s="57" customFormat="1" ht="12.75">
      <c r="A113" s="68"/>
      <c r="G113" s="70"/>
    </row>
    <row r="114" spans="1:7" s="57" customFormat="1" ht="12.75">
      <c r="A114" s="68"/>
      <c r="G114" s="70"/>
    </row>
    <row r="115" spans="1:7" s="57" customFormat="1" ht="12.75">
      <c r="A115" s="68"/>
      <c r="G115" s="70"/>
    </row>
    <row r="116" spans="1:7" s="57" customFormat="1" ht="12.75">
      <c r="A116" s="68"/>
      <c r="G116" s="70"/>
    </row>
    <row r="117" spans="1:7" s="57" customFormat="1" ht="12.75">
      <c r="A117" s="68"/>
      <c r="G117" s="70"/>
    </row>
    <row r="118" spans="1:7" s="57" customFormat="1" ht="12.75">
      <c r="A118" s="68"/>
      <c r="G118" s="70"/>
    </row>
    <row r="119" spans="1:7" s="57" customFormat="1" ht="12.75">
      <c r="A119" s="68"/>
      <c r="G119" s="70"/>
    </row>
    <row r="120" spans="1:7" s="57" customFormat="1" ht="12.75">
      <c r="A120" s="68"/>
      <c r="G120" s="70"/>
    </row>
    <row r="121" spans="1:7" s="57" customFormat="1" ht="12.75">
      <c r="A121" s="68"/>
      <c r="G121" s="70"/>
    </row>
    <row r="122" spans="1:7" s="57" customFormat="1" ht="12.75">
      <c r="A122" s="68"/>
      <c r="G122" s="70"/>
    </row>
    <row r="123" spans="1:7" s="57" customFormat="1" ht="12.75">
      <c r="A123" s="68"/>
      <c r="G123" s="70"/>
    </row>
    <row r="124" spans="1:7" s="57" customFormat="1" ht="12.75">
      <c r="A124" s="68"/>
      <c r="G124" s="70"/>
    </row>
    <row r="125" spans="1:7" s="57" customFormat="1" ht="12.75">
      <c r="A125" s="68"/>
      <c r="G125" s="70"/>
    </row>
    <row r="126" spans="1:7" s="57" customFormat="1" ht="12.75">
      <c r="A126" s="68"/>
      <c r="G126" s="70"/>
    </row>
    <row r="127" spans="1:7" s="57" customFormat="1" ht="12.75">
      <c r="A127" s="68"/>
      <c r="G127" s="70"/>
    </row>
    <row r="128" spans="1:7" s="57" customFormat="1" ht="12.75">
      <c r="A128" s="68"/>
      <c r="G128" s="70"/>
    </row>
    <row r="129" spans="1:7" s="57" customFormat="1" ht="12.75">
      <c r="A129" s="68"/>
      <c r="G129" s="70"/>
    </row>
    <row r="130" spans="1:7" s="57" customFormat="1" ht="12.75">
      <c r="A130" s="68"/>
      <c r="G130" s="70"/>
    </row>
    <row r="131" spans="1:7" s="57" customFormat="1" ht="12.75">
      <c r="A131" s="68"/>
      <c r="G131" s="70"/>
    </row>
    <row r="132" spans="1:7" s="57" customFormat="1" ht="12.75">
      <c r="A132" s="68"/>
      <c r="G132" s="70"/>
    </row>
    <row r="133" spans="1:7" s="57" customFormat="1" ht="12.75">
      <c r="A133" s="68"/>
      <c r="G133" s="70"/>
    </row>
    <row r="134" spans="1:7" s="57" customFormat="1" ht="12.75">
      <c r="A134" s="68"/>
      <c r="G134" s="70"/>
    </row>
    <row r="135" spans="1:7" s="57" customFormat="1" ht="12.75">
      <c r="A135" s="68"/>
      <c r="G135" s="70"/>
    </row>
    <row r="136" spans="1:7" s="57" customFormat="1" ht="12.75">
      <c r="A136" s="68"/>
      <c r="G136" s="70"/>
    </row>
    <row r="137" spans="1:7" s="57" customFormat="1" ht="12.75">
      <c r="A137" s="68"/>
      <c r="G137" s="70"/>
    </row>
    <row r="138" spans="1:7" s="57" customFormat="1" ht="12.75">
      <c r="A138" s="68"/>
      <c r="G138" s="70"/>
    </row>
    <row r="139" spans="1:7" s="57" customFormat="1" ht="12.75">
      <c r="A139" s="68"/>
      <c r="G139" s="70"/>
    </row>
    <row r="140" spans="1:7" s="57" customFormat="1" ht="12.75">
      <c r="A140" s="68"/>
      <c r="G140" s="70"/>
    </row>
    <row r="141" spans="1:7" s="57" customFormat="1" ht="12.75">
      <c r="A141" s="68"/>
      <c r="G141" s="70"/>
    </row>
    <row r="142" spans="1:7" s="57" customFormat="1" ht="12.75">
      <c r="A142" s="68"/>
      <c r="G142" s="70"/>
    </row>
    <row r="143" spans="1:7" s="57" customFormat="1" ht="12.75">
      <c r="A143" s="68"/>
      <c r="G143" s="70"/>
    </row>
    <row r="144" spans="1:7" s="57" customFormat="1" ht="12.75">
      <c r="A144" s="68"/>
      <c r="G144" s="70"/>
    </row>
    <row r="145" spans="1:7" s="57" customFormat="1" ht="12.75">
      <c r="A145" s="68"/>
      <c r="G145" s="70"/>
    </row>
    <row r="146" spans="1:7" s="57" customFormat="1" ht="12.75">
      <c r="A146" s="68"/>
      <c r="G146" s="70"/>
    </row>
    <row r="147" spans="1:7" s="57" customFormat="1" ht="12.75">
      <c r="A147" s="68"/>
      <c r="G147" s="70"/>
    </row>
    <row r="148" spans="1:7" s="57" customFormat="1" ht="12.75">
      <c r="A148" s="68"/>
      <c r="G148" s="70"/>
    </row>
    <row r="149" spans="1:7" s="57" customFormat="1" ht="12.75">
      <c r="A149" s="68"/>
      <c r="G149" s="70"/>
    </row>
    <row r="150" spans="1:7" s="57" customFormat="1" ht="12.75">
      <c r="A150" s="68"/>
      <c r="G150" s="70"/>
    </row>
    <row r="151" spans="1:7" s="57" customFormat="1" ht="12.75">
      <c r="A151" s="68"/>
      <c r="G151" s="70"/>
    </row>
    <row r="152" spans="1:7" s="57" customFormat="1" ht="12.75">
      <c r="A152" s="68"/>
      <c r="G152" s="70"/>
    </row>
    <row r="153" spans="1:7" s="57" customFormat="1" ht="12.75">
      <c r="A153" s="68"/>
      <c r="G153" s="70"/>
    </row>
    <row r="154" spans="1:7" s="57" customFormat="1" ht="12.75">
      <c r="A154" s="68"/>
      <c r="G154" s="70"/>
    </row>
    <row r="155" spans="1:7" s="57" customFormat="1" ht="12.75">
      <c r="A155" s="68"/>
      <c r="G155" s="70"/>
    </row>
    <row r="156" spans="1:7" s="57" customFormat="1" ht="12.75">
      <c r="A156" s="68"/>
      <c r="G156" s="70"/>
    </row>
    <row r="157" spans="1:7" s="57" customFormat="1" ht="12.75">
      <c r="A157" s="68"/>
      <c r="G157" s="70"/>
    </row>
    <row r="158" spans="1:7" s="57" customFormat="1" ht="12.75">
      <c r="A158" s="68"/>
      <c r="G158" s="70"/>
    </row>
    <row r="159" spans="1:7" s="57" customFormat="1" ht="12.75">
      <c r="A159" s="68"/>
      <c r="G159" s="70"/>
    </row>
    <row r="160" spans="1:7" s="57" customFormat="1" ht="12.75">
      <c r="A160" s="68"/>
      <c r="G160" s="70"/>
    </row>
    <row r="161" spans="1:7" s="57" customFormat="1" ht="12.75">
      <c r="A161" s="68"/>
      <c r="G161" s="70"/>
    </row>
    <row r="162" spans="1:7" s="57" customFormat="1" ht="12.75">
      <c r="A162" s="68"/>
      <c r="G162" s="70"/>
    </row>
    <row r="163" spans="1:7" s="57" customFormat="1" ht="12.75">
      <c r="A163" s="68"/>
      <c r="G163" s="70"/>
    </row>
    <row r="164" spans="1:7" s="57" customFormat="1" ht="12.75">
      <c r="A164" s="68"/>
      <c r="G164" s="70"/>
    </row>
    <row r="165" spans="1:7" s="57" customFormat="1" ht="12.75">
      <c r="A165" s="68"/>
      <c r="G165" s="70"/>
    </row>
    <row r="166" spans="1:7" s="57" customFormat="1" ht="12.75">
      <c r="A166" s="68"/>
      <c r="G166" s="70"/>
    </row>
    <row r="167" spans="1:7" s="57" customFormat="1" ht="12.75">
      <c r="A167" s="68"/>
      <c r="G167" s="70"/>
    </row>
    <row r="168" spans="1:7" s="57" customFormat="1" ht="12.75">
      <c r="A168" s="68"/>
      <c r="G168" s="70"/>
    </row>
    <row r="169" spans="1:7" s="57" customFormat="1" ht="12.75">
      <c r="A169" s="68"/>
      <c r="G169" s="70"/>
    </row>
    <row r="170" spans="1:7" s="57" customFormat="1" ht="12.75">
      <c r="A170" s="68"/>
      <c r="G170" s="70"/>
    </row>
    <row r="171" spans="1:7" s="57" customFormat="1" ht="12.75">
      <c r="A171" s="68"/>
      <c r="G171" s="70"/>
    </row>
    <row r="172" spans="1:7" s="57" customFormat="1" ht="12.75">
      <c r="A172" s="68"/>
      <c r="G172" s="70"/>
    </row>
    <row r="173" spans="1:7" s="57" customFormat="1" ht="12.75">
      <c r="A173" s="68"/>
      <c r="G173" s="70"/>
    </row>
    <row r="174" spans="1:7" s="57" customFormat="1" ht="12.75">
      <c r="A174" s="68"/>
      <c r="G174" s="70"/>
    </row>
    <row r="175" spans="1:7" s="57" customFormat="1" ht="12.75">
      <c r="A175" s="68"/>
      <c r="G175" s="70"/>
    </row>
    <row r="176" spans="1:7" s="57" customFormat="1" ht="12.75">
      <c r="A176" s="68"/>
      <c r="G176" s="70"/>
    </row>
    <row r="177" spans="1:7" s="57" customFormat="1" ht="12.75">
      <c r="A177" s="68"/>
      <c r="G177" s="70"/>
    </row>
    <row r="178" spans="1:7" s="57" customFormat="1" ht="12.75">
      <c r="A178" s="68"/>
      <c r="G178" s="70"/>
    </row>
    <row r="179" spans="1:7" s="57" customFormat="1" ht="12.75">
      <c r="A179" s="68"/>
      <c r="G179" s="70"/>
    </row>
    <row r="180" spans="1:7" s="57" customFormat="1" ht="12.75">
      <c r="A180" s="68"/>
      <c r="G180" s="70"/>
    </row>
    <row r="181" spans="1:7" s="57" customFormat="1" ht="12.75">
      <c r="A181" s="68"/>
      <c r="G181" s="70"/>
    </row>
    <row r="182" spans="1:7" s="57" customFormat="1" ht="12.75">
      <c r="A182" s="68"/>
      <c r="G182" s="70"/>
    </row>
    <row r="183" spans="1:7" s="57" customFormat="1" ht="12.75">
      <c r="A183" s="68"/>
      <c r="G183" s="70"/>
    </row>
    <row r="184" spans="1:7" s="57" customFormat="1" ht="12.75">
      <c r="A184" s="68"/>
      <c r="G184" s="70"/>
    </row>
    <row r="185" spans="1:7" s="57" customFormat="1" ht="12.75">
      <c r="A185" s="68"/>
      <c r="G185" s="70"/>
    </row>
    <row r="186" spans="1:7" s="57" customFormat="1" ht="12.75">
      <c r="A186" s="68"/>
      <c r="G186" s="70"/>
    </row>
    <row r="187" spans="1:7" s="57" customFormat="1" ht="12.75">
      <c r="A187" s="68"/>
      <c r="G187" s="70"/>
    </row>
    <row r="188" spans="1:7" s="57" customFormat="1" ht="12.75">
      <c r="A188" s="68"/>
      <c r="G188" s="70"/>
    </row>
    <row r="189" spans="1:7" s="57" customFormat="1" ht="12.75">
      <c r="A189" s="68"/>
      <c r="G189" s="70"/>
    </row>
    <row r="190" spans="1:7" s="57" customFormat="1" ht="12.75">
      <c r="A190" s="68"/>
      <c r="G190" s="70"/>
    </row>
    <row r="191" spans="1:7" s="57" customFormat="1" ht="12.75">
      <c r="A191" s="68"/>
      <c r="G191" s="70"/>
    </row>
    <row r="192" spans="1:7" s="57" customFormat="1" ht="12.75">
      <c r="A192" s="68"/>
      <c r="G192" s="70"/>
    </row>
    <row r="193" spans="1:7" s="57" customFormat="1" ht="12.75">
      <c r="A193" s="68"/>
      <c r="G193" s="70"/>
    </row>
    <row r="194" spans="1:7" s="57" customFormat="1" ht="12.75">
      <c r="A194" s="68"/>
      <c r="G194" s="70"/>
    </row>
    <row r="195" spans="1:7" s="57" customFormat="1" ht="12.75">
      <c r="A195" s="68"/>
      <c r="G195" s="70"/>
    </row>
    <row r="196" spans="1:7" s="57" customFormat="1" ht="12.75">
      <c r="A196" s="68"/>
      <c r="G196" s="70"/>
    </row>
    <row r="197" spans="1:7" s="57" customFormat="1" ht="12.75">
      <c r="A197" s="68"/>
      <c r="G197" s="70"/>
    </row>
    <row r="198" spans="1:7" s="57" customFormat="1" ht="12.75">
      <c r="A198" s="68"/>
      <c r="G198" s="70"/>
    </row>
    <row r="199" spans="1:7" s="57" customFormat="1" ht="12.75">
      <c r="A199" s="68"/>
      <c r="G199" s="70"/>
    </row>
    <row r="200" spans="1:7" s="57" customFormat="1" ht="12.75">
      <c r="A200" s="68"/>
      <c r="G200" s="70"/>
    </row>
    <row r="201" spans="1:7" s="57" customFormat="1" ht="12.75">
      <c r="A201" s="68"/>
      <c r="G201" s="70"/>
    </row>
    <row r="202" spans="1:7" s="57" customFormat="1" ht="12.75">
      <c r="A202" s="68"/>
      <c r="G202" s="70"/>
    </row>
    <row r="203" spans="1:7" s="57" customFormat="1" ht="12.75">
      <c r="A203" s="68"/>
      <c r="G203" s="70"/>
    </row>
    <row r="204" spans="1:7" s="57" customFormat="1" ht="12.75">
      <c r="A204" s="68"/>
      <c r="G204" s="70"/>
    </row>
    <row r="205" spans="1:7" s="57" customFormat="1" ht="12.75">
      <c r="A205" s="68"/>
      <c r="G205" s="70"/>
    </row>
    <row r="206" spans="1:7" s="57" customFormat="1" ht="12.75">
      <c r="A206" s="68"/>
      <c r="G206" s="70"/>
    </row>
    <row r="207" spans="1:7" s="57" customFormat="1" ht="12.75">
      <c r="A207" s="68"/>
      <c r="G207" s="70"/>
    </row>
    <row r="208" spans="1:7" s="57" customFormat="1" ht="12.75">
      <c r="A208" s="68"/>
      <c r="G208" s="70"/>
    </row>
    <row r="209" spans="1:7" s="57" customFormat="1" ht="12.75">
      <c r="A209" s="68"/>
      <c r="G209" s="70"/>
    </row>
    <row r="210" spans="1:7" s="57" customFormat="1" ht="12.75">
      <c r="A210" s="68"/>
      <c r="G210" s="70"/>
    </row>
    <row r="211" spans="1:7" s="57" customFormat="1" ht="12.75">
      <c r="A211" s="68"/>
      <c r="G211" s="70"/>
    </row>
    <row r="212" spans="1:7" s="57" customFormat="1" ht="12.75">
      <c r="A212" s="68"/>
      <c r="G212" s="70"/>
    </row>
    <row r="213" spans="1:7" s="57" customFormat="1" ht="12.75">
      <c r="A213" s="68"/>
      <c r="G213" s="70"/>
    </row>
    <row r="214" spans="1:7" s="57" customFormat="1" ht="12.75">
      <c r="A214" s="68"/>
      <c r="G214" s="70"/>
    </row>
    <row r="215" spans="1:7" s="57" customFormat="1" ht="12.75">
      <c r="A215" s="68"/>
      <c r="G215" s="70"/>
    </row>
    <row r="216" spans="1:7" s="57" customFormat="1" ht="12.75">
      <c r="A216" s="68"/>
      <c r="G216" s="70"/>
    </row>
    <row r="217" spans="1:7" s="57" customFormat="1" ht="12.75">
      <c r="A217" s="68"/>
      <c r="G217" s="70"/>
    </row>
    <row r="218" spans="1:7" s="57" customFormat="1" ht="12.75">
      <c r="A218" s="68"/>
      <c r="G218" s="70"/>
    </row>
    <row r="219" spans="1:7" s="57" customFormat="1" ht="12.75">
      <c r="A219" s="68"/>
      <c r="G219" s="70"/>
    </row>
    <row r="220" spans="1:7" s="57" customFormat="1" ht="12.75">
      <c r="A220" s="68"/>
      <c r="G220" s="70"/>
    </row>
    <row r="221" spans="1:7" s="57" customFormat="1" ht="12.75">
      <c r="A221" s="68"/>
      <c r="G221" s="70"/>
    </row>
    <row r="222" spans="1:7" s="57" customFormat="1" ht="12.75">
      <c r="A222" s="68"/>
      <c r="G222" s="70"/>
    </row>
    <row r="223" spans="1:7" s="57" customFormat="1" ht="12.75">
      <c r="A223" s="68"/>
      <c r="G223" s="70"/>
    </row>
    <row r="224" spans="1:7" s="57" customFormat="1" ht="12.75">
      <c r="A224" s="68"/>
      <c r="G224" s="70"/>
    </row>
    <row r="225" spans="1:7" s="57" customFormat="1" ht="12.75">
      <c r="A225" s="68"/>
      <c r="G225" s="70"/>
    </row>
    <row r="226" spans="1:7" s="57" customFormat="1" ht="12.75">
      <c r="A226" s="68"/>
      <c r="G226" s="70"/>
    </row>
    <row r="227" spans="1:7" s="57" customFormat="1" ht="12.75">
      <c r="A227" s="68"/>
      <c r="G227" s="70"/>
    </row>
    <row r="228" spans="1:7" s="57" customFormat="1" ht="12.75">
      <c r="A228" s="68"/>
      <c r="G228" s="70"/>
    </row>
    <row r="229" spans="1:7" s="57" customFormat="1" ht="12.75">
      <c r="A229" s="68"/>
      <c r="G229" s="70"/>
    </row>
    <row r="230" spans="1:7" s="57" customFormat="1" ht="12.75">
      <c r="A230" s="68"/>
      <c r="G230" s="70"/>
    </row>
    <row r="231" spans="1:7" s="57" customFormat="1" ht="12.75">
      <c r="A231" s="68"/>
      <c r="G231" s="70"/>
    </row>
    <row r="232" spans="1:7" s="57" customFormat="1" ht="12.75">
      <c r="A232" s="68"/>
      <c r="G232" s="70"/>
    </row>
    <row r="233" spans="1:7" s="57" customFormat="1" ht="12.75">
      <c r="A233" s="68"/>
      <c r="G233" s="70"/>
    </row>
    <row r="234" spans="1:7" s="57" customFormat="1" ht="12.75">
      <c r="A234" s="68"/>
      <c r="G234" s="70"/>
    </row>
    <row r="235" spans="1:7" s="57" customFormat="1" ht="12.75">
      <c r="A235" s="68"/>
      <c r="G235" s="70"/>
    </row>
    <row r="236" spans="1:7" s="57" customFormat="1" ht="12.75">
      <c r="A236" s="68"/>
      <c r="G236" s="70"/>
    </row>
    <row r="237" spans="1:7" s="57" customFormat="1" ht="12.75">
      <c r="A237" s="68"/>
      <c r="G237" s="70"/>
    </row>
    <row r="238" spans="1:7" s="57" customFormat="1" ht="12.75">
      <c r="A238" s="68"/>
      <c r="G238" s="70"/>
    </row>
    <row r="239" spans="1:7" s="57" customFormat="1" ht="12.75">
      <c r="A239" s="68"/>
      <c r="G239" s="70"/>
    </row>
    <row r="240" spans="1:7" s="57" customFormat="1" ht="12.75">
      <c r="A240" s="68"/>
      <c r="G240" s="70"/>
    </row>
    <row r="241" spans="1:7" s="57" customFormat="1" ht="12.75">
      <c r="A241" s="68"/>
      <c r="G241" s="70"/>
    </row>
    <row r="242" spans="1:7" s="57" customFormat="1" ht="12.75">
      <c r="A242" s="68"/>
      <c r="G242" s="70"/>
    </row>
    <row r="243" spans="1:7" s="57" customFormat="1" ht="12.75">
      <c r="A243" s="68"/>
      <c r="G243" s="70"/>
    </row>
    <row r="244" spans="1:7" s="57" customFormat="1" ht="12.75">
      <c r="A244" s="68"/>
      <c r="G244" s="70"/>
    </row>
    <row r="245" spans="1:7" s="57" customFormat="1" ht="12.75">
      <c r="A245" s="68"/>
      <c r="G245" s="70"/>
    </row>
    <row r="246" spans="1:7" s="57" customFormat="1" ht="12.75">
      <c r="A246" s="68"/>
      <c r="G246" s="70"/>
    </row>
    <row r="247" spans="1:7" s="57" customFormat="1" ht="12.75">
      <c r="A247" s="68"/>
      <c r="G247" s="70"/>
    </row>
    <row r="248" spans="1:7" s="57" customFormat="1" ht="12.75">
      <c r="A248" s="68"/>
      <c r="G248" s="70"/>
    </row>
    <row r="249" spans="1:7" s="57" customFormat="1" ht="12.75">
      <c r="A249" s="68"/>
      <c r="G249" s="70"/>
    </row>
    <row r="250" spans="1:7" s="57" customFormat="1" ht="12.75">
      <c r="A250" s="68"/>
      <c r="G250" s="70"/>
    </row>
    <row r="251" spans="1:7" s="57" customFormat="1" ht="12.75">
      <c r="A251" s="68"/>
      <c r="G251" s="70"/>
    </row>
    <row r="252" spans="1:7" s="57" customFormat="1" ht="12.75">
      <c r="A252" s="68"/>
      <c r="G252" s="70"/>
    </row>
    <row r="253" spans="1:7" s="57" customFormat="1" ht="12.75">
      <c r="A253" s="68"/>
      <c r="G253" s="70"/>
    </row>
    <row r="254" spans="1:7" s="57" customFormat="1" ht="12.75">
      <c r="A254" s="68"/>
      <c r="G254" s="70"/>
    </row>
    <row r="255" spans="1:7" s="57" customFormat="1" ht="12.75">
      <c r="A255" s="68"/>
      <c r="G255" s="70"/>
    </row>
    <row r="256" spans="1:7" s="57" customFormat="1" ht="12.75">
      <c r="A256" s="68"/>
      <c r="G256" s="70"/>
    </row>
    <row r="257" spans="1:7" s="57" customFormat="1" ht="12.75">
      <c r="A257" s="68"/>
      <c r="G257" s="70"/>
    </row>
    <row r="258" spans="1:7" s="57" customFormat="1" ht="12.75">
      <c r="A258" s="68"/>
      <c r="G258" s="70"/>
    </row>
    <row r="259" spans="1:7" s="57" customFormat="1" ht="12.75">
      <c r="A259" s="68"/>
      <c r="G259" s="70"/>
    </row>
    <row r="260" spans="1:7" s="57" customFormat="1" ht="12.75">
      <c r="A260" s="68"/>
      <c r="G260" s="70"/>
    </row>
    <row r="261" spans="1:7" s="57" customFormat="1" ht="12.75">
      <c r="A261" s="68"/>
      <c r="G261" s="70"/>
    </row>
    <row r="262" spans="1:7" s="57" customFormat="1" ht="12.75">
      <c r="A262" s="68"/>
      <c r="G262" s="70"/>
    </row>
    <row r="263" spans="1:7" s="57" customFormat="1" ht="12.75">
      <c r="A263" s="68"/>
      <c r="G263" s="70"/>
    </row>
    <row r="264" spans="1:7" s="57" customFormat="1" ht="12.75">
      <c r="A264" s="68"/>
      <c r="G264" s="70"/>
    </row>
    <row r="265" spans="1:7" s="57" customFormat="1" ht="12.75">
      <c r="A265" s="68"/>
      <c r="G265" s="70"/>
    </row>
    <row r="266" spans="1:7" s="57" customFormat="1" ht="12.75">
      <c r="A266" s="68"/>
      <c r="G266" s="70"/>
    </row>
    <row r="267" spans="1:7" s="57" customFormat="1" ht="12.75">
      <c r="A267" s="68"/>
      <c r="G267" s="70"/>
    </row>
    <row r="268" spans="1:7" s="57" customFormat="1" ht="12.75">
      <c r="A268" s="68"/>
      <c r="G268" s="70"/>
    </row>
    <row r="269" spans="1:7" s="57" customFormat="1" ht="12.75">
      <c r="A269" s="68"/>
      <c r="G269" s="70"/>
    </row>
    <row r="270" spans="1:7" s="57" customFormat="1" ht="12.75">
      <c r="A270" s="68"/>
      <c r="G270" s="70"/>
    </row>
    <row r="271" spans="1:7" s="57" customFormat="1" ht="12.75">
      <c r="A271" s="68"/>
      <c r="G271" s="70"/>
    </row>
    <row r="272" spans="1:7" s="57" customFormat="1" ht="12.75">
      <c r="A272" s="68"/>
      <c r="G272" s="70"/>
    </row>
    <row r="273" spans="1:7" s="57" customFormat="1" ht="12.75">
      <c r="A273" s="68"/>
      <c r="G273" s="70"/>
    </row>
    <row r="274" spans="1:7" s="57" customFormat="1" ht="12.75">
      <c r="A274" s="68"/>
      <c r="G274" s="70"/>
    </row>
    <row r="275" spans="1:7" s="57" customFormat="1" ht="12.75">
      <c r="A275" s="68"/>
      <c r="G275" s="70"/>
    </row>
    <row r="276" spans="1:7" s="57" customFormat="1" ht="12.75">
      <c r="A276" s="68"/>
      <c r="G276" s="70"/>
    </row>
    <row r="277" spans="1:7" s="57" customFormat="1" ht="12.75">
      <c r="A277" s="68"/>
      <c r="G277" s="70"/>
    </row>
    <row r="278" spans="1:7" s="57" customFormat="1" ht="12.75">
      <c r="A278" s="68"/>
      <c r="G278" s="70"/>
    </row>
    <row r="279" spans="1:7" s="57" customFormat="1" ht="12.75">
      <c r="A279" s="68"/>
      <c r="G279" s="70"/>
    </row>
    <row r="280" spans="1:7" s="57" customFormat="1" ht="12.75">
      <c r="A280" s="68"/>
      <c r="G280" s="70"/>
    </row>
    <row r="281" spans="1:7" s="57" customFormat="1" ht="12.75">
      <c r="A281" s="68"/>
      <c r="G281" s="70"/>
    </row>
    <row r="282" spans="1:7" s="57" customFormat="1" ht="12.75">
      <c r="A282" s="68"/>
      <c r="G282" s="70"/>
    </row>
    <row r="283" spans="1:7" s="57" customFormat="1" ht="12.75">
      <c r="A283" s="68"/>
      <c r="G283" s="70"/>
    </row>
    <row r="284" spans="1:7" s="57" customFormat="1" ht="12.75">
      <c r="A284" s="68"/>
      <c r="G284" s="70"/>
    </row>
    <row r="285" spans="1:7" s="57" customFormat="1" ht="12.75">
      <c r="A285" s="68"/>
      <c r="G285" s="70"/>
    </row>
    <row r="286" spans="1:7" s="57" customFormat="1" ht="12.75">
      <c r="A286" s="68"/>
      <c r="G286" s="70"/>
    </row>
    <row r="287" spans="1:7" s="57" customFormat="1" ht="12.75">
      <c r="A287" s="68"/>
      <c r="G287" s="70"/>
    </row>
    <row r="288" spans="1:7" s="57" customFormat="1" ht="12.75">
      <c r="A288" s="68"/>
      <c r="G288" s="70"/>
    </row>
    <row r="289" spans="1:7" s="57" customFormat="1" ht="12.75">
      <c r="A289" s="68"/>
      <c r="G289" s="70"/>
    </row>
    <row r="290" spans="1:7" s="57" customFormat="1" ht="12.75">
      <c r="A290" s="68"/>
      <c r="G290" s="70"/>
    </row>
    <row r="291" spans="1:7" s="57" customFormat="1" ht="12.75">
      <c r="A291" s="68"/>
      <c r="G291" s="70"/>
    </row>
    <row r="292" spans="1:7" s="57" customFormat="1" ht="12.75">
      <c r="A292" s="68"/>
      <c r="G292" s="70"/>
    </row>
    <row r="293" spans="1:7" s="57" customFormat="1" ht="12.75">
      <c r="A293" s="68"/>
      <c r="G293" s="70"/>
    </row>
    <row r="294" spans="1:7" s="57" customFormat="1" ht="12.75">
      <c r="A294" s="68"/>
      <c r="G294" s="70"/>
    </row>
    <row r="295" spans="1:7" s="57" customFormat="1" ht="12.75">
      <c r="A295" s="68"/>
      <c r="G295" s="70"/>
    </row>
    <row r="296" spans="1:7" s="57" customFormat="1" ht="12.75">
      <c r="A296" s="68"/>
      <c r="G296" s="70"/>
    </row>
    <row r="297" spans="1:7" s="57" customFormat="1" ht="12.75">
      <c r="A297" s="68"/>
      <c r="G297" s="70"/>
    </row>
    <row r="298" spans="1:7" s="57" customFormat="1" ht="12.75">
      <c r="A298" s="68"/>
      <c r="G298" s="70"/>
    </row>
    <row r="299" spans="1:7" s="57" customFormat="1" ht="12.75">
      <c r="A299" s="68"/>
      <c r="G299" s="70"/>
    </row>
    <row r="300" spans="1:7" s="57" customFormat="1" ht="12.75">
      <c r="A300" s="68"/>
      <c r="G300" s="70"/>
    </row>
    <row r="301" spans="1:7" s="57" customFormat="1" ht="12.75">
      <c r="A301" s="68"/>
      <c r="G301" s="70"/>
    </row>
    <row r="302" spans="1:7" s="57" customFormat="1" ht="12.75">
      <c r="A302" s="68"/>
      <c r="G302" s="70"/>
    </row>
    <row r="303" spans="1:7" s="57" customFormat="1" ht="12.75">
      <c r="A303" s="68"/>
      <c r="G303" s="70"/>
    </row>
    <row r="304" spans="1:7" s="57" customFormat="1" ht="12.75">
      <c r="A304" s="68"/>
      <c r="G304" s="70"/>
    </row>
    <row r="305" spans="1:7" s="57" customFormat="1" ht="12.75">
      <c r="A305" s="68"/>
      <c r="G305" s="70"/>
    </row>
    <row r="306" spans="1:7" s="57" customFormat="1" ht="12.75">
      <c r="A306" s="68"/>
      <c r="G306" s="70"/>
    </row>
    <row r="307" spans="1:7" s="57" customFormat="1" ht="12.75">
      <c r="A307" s="68"/>
      <c r="G307" s="70"/>
    </row>
    <row r="308" spans="1:7" s="57" customFormat="1" ht="12.75">
      <c r="A308" s="68"/>
      <c r="G308" s="70"/>
    </row>
    <row r="309" spans="1:7" s="57" customFormat="1" ht="12.75">
      <c r="A309" s="68"/>
      <c r="G309" s="70"/>
    </row>
    <row r="310" spans="1:7" s="57" customFormat="1" ht="12.75">
      <c r="A310" s="68"/>
      <c r="G310" s="70"/>
    </row>
    <row r="311" spans="1:7" s="57" customFormat="1" ht="12.75">
      <c r="A311" s="68"/>
      <c r="G311" s="70"/>
    </row>
    <row r="312" spans="1:7" s="57" customFormat="1" ht="12.75">
      <c r="A312" s="68"/>
      <c r="G312" s="70"/>
    </row>
    <row r="313" spans="1:7" s="57" customFormat="1" ht="12.75">
      <c r="A313" s="68"/>
      <c r="G313" s="70"/>
    </row>
    <row r="314" spans="1:7" s="57" customFormat="1" ht="12.75">
      <c r="A314" s="68"/>
      <c r="G314" s="70"/>
    </row>
    <row r="315" spans="1:7" s="57" customFormat="1" ht="12.75">
      <c r="A315" s="68"/>
      <c r="G315" s="70"/>
    </row>
    <row r="316" spans="1:7" s="57" customFormat="1" ht="12.75">
      <c r="A316" s="68"/>
      <c r="G316" s="70"/>
    </row>
    <row r="317" spans="1:7" s="57" customFormat="1" ht="12.75">
      <c r="A317" s="68"/>
      <c r="G317" s="70"/>
    </row>
    <row r="318" spans="1:7" s="57" customFormat="1" ht="12.75">
      <c r="A318" s="68"/>
      <c r="G318" s="70"/>
    </row>
    <row r="319" spans="1:7" s="57" customFormat="1" ht="12.75">
      <c r="A319" s="68"/>
      <c r="G319" s="70"/>
    </row>
    <row r="320" spans="1:7" s="57" customFormat="1" ht="12.75">
      <c r="A320" s="68"/>
      <c r="G320" s="70"/>
    </row>
    <row r="321" spans="1:7" s="57" customFormat="1" ht="12.75">
      <c r="A321" s="68"/>
      <c r="G321" s="70"/>
    </row>
    <row r="322" spans="1:7" s="57" customFormat="1" ht="12.75">
      <c r="A322" s="68"/>
      <c r="G322" s="70"/>
    </row>
    <row r="323" spans="1:7" s="57" customFormat="1" ht="12.75">
      <c r="A323" s="68"/>
      <c r="G323" s="70"/>
    </row>
    <row r="324" spans="1:7" s="57" customFormat="1" ht="12.75">
      <c r="A324" s="68"/>
      <c r="G324" s="70"/>
    </row>
    <row r="325" spans="1:7" s="57" customFormat="1" ht="12.75">
      <c r="A325" s="68"/>
      <c r="G325" s="70"/>
    </row>
    <row r="326" spans="1:7" s="57" customFormat="1" ht="12.75">
      <c r="A326" s="68"/>
      <c r="G326" s="70"/>
    </row>
    <row r="327" spans="1:7" s="57" customFormat="1" ht="12.75">
      <c r="A327" s="68"/>
      <c r="G327" s="70"/>
    </row>
    <row r="328" spans="1:7" s="57" customFormat="1" ht="12.75">
      <c r="A328" s="68"/>
      <c r="G328" s="70"/>
    </row>
    <row r="329" spans="1:7" s="57" customFormat="1" ht="12.75">
      <c r="A329" s="68"/>
      <c r="G329" s="70"/>
    </row>
    <row r="330" spans="1:7" s="57" customFormat="1" ht="12.75">
      <c r="A330" s="68"/>
      <c r="G330" s="70"/>
    </row>
    <row r="331" spans="1:7" s="57" customFormat="1" ht="12.75">
      <c r="A331" s="68"/>
      <c r="G331" s="70"/>
    </row>
    <row r="332" spans="1:7" s="57" customFormat="1" ht="12.75">
      <c r="A332" s="68"/>
      <c r="G332" s="70"/>
    </row>
    <row r="333" spans="1:7" s="57" customFormat="1" ht="12.75">
      <c r="A333" s="68"/>
      <c r="G333" s="70"/>
    </row>
    <row r="334" spans="1:7" s="57" customFormat="1" ht="12.75">
      <c r="A334" s="68"/>
      <c r="G334" s="70"/>
    </row>
    <row r="335" spans="1:7" s="57" customFormat="1" ht="12.75">
      <c r="A335" s="68"/>
      <c r="G335" s="70"/>
    </row>
    <row r="336" spans="1:7" s="57" customFormat="1" ht="12.75">
      <c r="A336" s="68"/>
      <c r="G336" s="70"/>
    </row>
    <row r="337" spans="1:7" s="57" customFormat="1" ht="12.75">
      <c r="A337" s="68"/>
      <c r="G337" s="70"/>
    </row>
    <row r="338" spans="1:7" s="57" customFormat="1" ht="12.75">
      <c r="A338" s="68"/>
      <c r="G338" s="70"/>
    </row>
    <row r="339" spans="1:7" s="57" customFormat="1" ht="12.75">
      <c r="A339" s="68"/>
      <c r="G339" s="70"/>
    </row>
    <row r="340" spans="1:7" s="57" customFormat="1" ht="12.75">
      <c r="A340" s="68"/>
      <c r="G340" s="70"/>
    </row>
    <row r="341" spans="1:7" s="57" customFormat="1" ht="12.75">
      <c r="A341" s="68"/>
      <c r="G341" s="70"/>
    </row>
    <row r="342" spans="1:7" s="57" customFormat="1" ht="12.75">
      <c r="A342" s="68"/>
      <c r="G342" s="70"/>
    </row>
    <row r="343" spans="1:7" s="57" customFormat="1" ht="12.75">
      <c r="A343" s="68"/>
      <c r="G343" s="70"/>
    </row>
    <row r="344" spans="1:7" s="57" customFormat="1" ht="12.75">
      <c r="A344" s="68"/>
      <c r="G344" s="70"/>
    </row>
    <row r="345" spans="1:7" s="57" customFormat="1" ht="12.75">
      <c r="A345" s="68"/>
      <c r="G345" s="70"/>
    </row>
    <row r="346" spans="1:7" s="57" customFormat="1" ht="12.75">
      <c r="A346" s="68"/>
      <c r="G346" s="70"/>
    </row>
    <row r="347" spans="1:7" s="57" customFormat="1" ht="12.75">
      <c r="A347" s="68"/>
      <c r="G347" s="70"/>
    </row>
    <row r="348" spans="1:7" s="57" customFormat="1" ht="12.75">
      <c r="A348" s="68"/>
      <c r="G348" s="70"/>
    </row>
    <row r="349" spans="1:7" s="57" customFormat="1" ht="12.75">
      <c r="A349" s="68"/>
      <c r="G349" s="70"/>
    </row>
    <row r="350" spans="1:7" s="57" customFormat="1" ht="12.75">
      <c r="A350" s="68"/>
      <c r="G350" s="70"/>
    </row>
    <row r="351" spans="1:7" s="57" customFormat="1" ht="12.75">
      <c r="A351" s="68"/>
      <c r="G351" s="70"/>
    </row>
    <row r="352" spans="1:7" s="57" customFormat="1" ht="12.75">
      <c r="A352" s="68"/>
      <c r="G352" s="70"/>
    </row>
    <row r="353" spans="1:7" s="57" customFormat="1" ht="12.75">
      <c r="A353" s="68"/>
      <c r="G353" s="70"/>
    </row>
    <row r="354" spans="1:7" s="57" customFormat="1" ht="12.75">
      <c r="A354" s="68"/>
      <c r="G354" s="70"/>
    </row>
    <row r="355" spans="1:7" s="57" customFormat="1" ht="12.75">
      <c r="A355" s="68"/>
      <c r="G355" s="70"/>
    </row>
    <row r="356" spans="1:7" s="57" customFormat="1" ht="12.75">
      <c r="A356" s="68"/>
      <c r="G356" s="70"/>
    </row>
    <row r="357" spans="1:7" s="57" customFormat="1" ht="12.75">
      <c r="A357" s="68"/>
      <c r="G357" s="70"/>
    </row>
    <row r="358" spans="1:7" s="57" customFormat="1" ht="12.75">
      <c r="A358" s="68"/>
      <c r="G358" s="70"/>
    </row>
    <row r="359" spans="1:7" s="57" customFormat="1" ht="12.75">
      <c r="A359" s="68"/>
      <c r="G359" s="70"/>
    </row>
    <row r="360" spans="1:7" s="57" customFormat="1" ht="12.75">
      <c r="A360" s="68"/>
      <c r="G360" s="70"/>
    </row>
    <row r="361" spans="1:7" s="57" customFormat="1" ht="12.75">
      <c r="A361" s="68"/>
      <c r="G361" s="70"/>
    </row>
    <row r="362" spans="1:7" s="57" customFormat="1" ht="12.75">
      <c r="A362" s="68"/>
      <c r="G362" s="70"/>
    </row>
    <row r="363" spans="1:7" s="57" customFormat="1" ht="12.75">
      <c r="A363" s="68"/>
      <c r="G363" s="70"/>
    </row>
    <row r="364" spans="1:7" s="57" customFormat="1" ht="12.75">
      <c r="A364" s="68"/>
      <c r="G364" s="70"/>
    </row>
    <row r="365" spans="1:7" s="57" customFormat="1" ht="12.75">
      <c r="A365" s="68"/>
      <c r="G365" s="70"/>
    </row>
    <row r="366" spans="1:7" s="57" customFormat="1" ht="12.75">
      <c r="A366" s="68"/>
      <c r="G366" s="70"/>
    </row>
    <row r="367" spans="1:7" s="57" customFormat="1" ht="12.75">
      <c r="A367" s="68"/>
      <c r="G367" s="70"/>
    </row>
    <row r="368" spans="1:7" s="57" customFormat="1" ht="12.75">
      <c r="A368" s="68"/>
      <c r="G368" s="70"/>
    </row>
    <row r="369" spans="1:7" s="57" customFormat="1" ht="12.75">
      <c r="A369" s="68"/>
      <c r="G369" s="70"/>
    </row>
    <row r="370" spans="1:7" s="57" customFormat="1" ht="12.75">
      <c r="A370" s="68"/>
      <c r="G370" s="70"/>
    </row>
    <row r="371" spans="1:7" s="57" customFormat="1" ht="12.75">
      <c r="A371" s="68"/>
      <c r="G371" s="70"/>
    </row>
    <row r="372" spans="1:7" s="57" customFormat="1" ht="12.75">
      <c r="A372" s="68"/>
      <c r="G372" s="70"/>
    </row>
    <row r="373" spans="1:7" s="57" customFormat="1" ht="12.75">
      <c r="A373" s="68"/>
      <c r="G373" s="70"/>
    </row>
    <row r="374" spans="1:7" s="57" customFormat="1" ht="12.75">
      <c r="A374" s="68"/>
      <c r="G374" s="70"/>
    </row>
    <row r="375" spans="1:7" s="57" customFormat="1" ht="12.75">
      <c r="A375" s="68"/>
      <c r="G375" s="70"/>
    </row>
    <row r="376" spans="1:7" s="57" customFormat="1" ht="12.75">
      <c r="A376" s="68"/>
      <c r="G376" s="70"/>
    </row>
    <row r="377" spans="1:7" s="57" customFormat="1" ht="12.75">
      <c r="A377" s="68"/>
      <c r="G377" s="70"/>
    </row>
    <row r="378" spans="1:7" s="57" customFormat="1" ht="12.75">
      <c r="A378" s="68"/>
      <c r="G378" s="70"/>
    </row>
    <row r="379" spans="1:7" s="57" customFormat="1" ht="12.75">
      <c r="A379" s="68"/>
      <c r="G379" s="70"/>
    </row>
    <row r="380" spans="1:7" s="57" customFormat="1" ht="12.75">
      <c r="A380" s="68"/>
      <c r="G380" s="70"/>
    </row>
    <row r="381" spans="1:7" s="57" customFormat="1" ht="12.75">
      <c r="A381" s="68"/>
      <c r="G381" s="70"/>
    </row>
    <row r="382" spans="1:7" s="57" customFormat="1" ht="12.75">
      <c r="A382" s="68"/>
      <c r="G382" s="70"/>
    </row>
    <row r="383" spans="1:7" s="57" customFormat="1" ht="12.75">
      <c r="A383" s="68"/>
      <c r="G383" s="70"/>
    </row>
    <row r="384" spans="1:7" s="57" customFormat="1" ht="12.75">
      <c r="A384" s="68"/>
      <c r="G384" s="70"/>
    </row>
    <row r="385" spans="1:7" s="57" customFormat="1" ht="12.75">
      <c r="A385" s="68"/>
      <c r="G385" s="70"/>
    </row>
    <row r="386" spans="1:7" s="57" customFormat="1" ht="12.75">
      <c r="A386" s="68"/>
      <c r="G386" s="70"/>
    </row>
    <row r="387" spans="1:7" s="57" customFormat="1" ht="12.75">
      <c r="A387" s="68"/>
      <c r="G387" s="70"/>
    </row>
    <row r="388" spans="1:7" s="57" customFormat="1" ht="12.75">
      <c r="A388" s="68"/>
      <c r="G388" s="70"/>
    </row>
    <row r="389" spans="1:7" s="57" customFormat="1" ht="12.75">
      <c r="A389" s="68"/>
      <c r="G389" s="70"/>
    </row>
    <row r="390" spans="1:7" s="57" customFormat="1" ht="12.75">
      <c r="A390" s="68"/>
      <c r="G390" s="70"/>
    </row>
    <row r="391" spans="1:7" s="57" customFormat="1" ht="12.75">
      <c r="A391" s="68"/>
      <c r="G391" s="70"/>
    </row>
    <row r="392" spans="1:7" s="57" customFormat="1" ht="12.75">
      <c r="A392" s="68"/>
      <c r="G392" s="70"/>
    </row>
    <row r="393" spans="1:7" s="57" customFormat="1" ht="12.75">
      <c r="A393" s="68"/>
      <c r="G393" s="70"/>
    </row>
    <row r="394" spans="1:7" s="57" customFormat="1" ht="12.75">
      <c r="A394" s="68"/>
      <c r="G394" s="70"/>
    </row>
    <row r="395" spans="1:7" s="57" customFormat="1" ht="12.75">
      <c r="A395" s="68"/>
      <c r="G395" s="70"/>
    </row>
    <row r="396" spans="1:7" s="57" customFormat="1" ht="12.75">
      <c r="A396" s="68"/>
      <c r="G396" s="70"/>
    </row>
    <row r="397" spans="1:7" s="57" customFormat="1" ht="12.75">
      <c r="A397" s="68"/>
      <c r="G397" s="70"/>
    </row>
    <row r="398" spans="1:7" s="57" customFormat="1" ht="12.75">
      <c r="A398" s="68"/>
      <c r="G398" s="70"/>
    </row>
    <row r="399" spans="1:7" s="57" customFormat="1" ht="12.75">
      <c r="A399" s="68"/>
      <c r="G399" s="70"/>
    </row>
    <row r="400" spans="1:7" s="57" customFormat="1" ht="12.75">
      <c r="A400" s="68"/>
      <c r="G400" s="70"/>
    </row>
    <row r="401" spans="1:7" s="57" customFormat="1" ht="12.75">
      <c r="A401" s="68"/>
      <c r="G401" s="70"/>
    </row>
    <row r="402" spans="1:7" s="57" customFormat="1" ht="12.75">
      <c r="A402" s="68"/>
      <c r="G402" s="70"/>
    </row>
    <row r="403" spans="1:7" s="57" customFormat="1" ht="12.75">
      <c r="A403" s="68"/>
      <c r="G403" s="70"/>
    </row>
    <row r="404" spans="1:7" s="57" customFormat="1" ht="12.75">
      <c r="A404" s="68"/>
      <c r="G404" s="70"/>
    </row>
    <row r="405" spans="1:7" s="57" customFormat="1" ht="12.75">
      <c r="A405" s="68"/>
      <c r="G405" s="70"/>
    </row>
    <row r="406" spans="1:7" s="57" customFormat="1" ht="12.75">
      <c r="A406" s="68"/>
      <c r="G406" s="70"/>
    </row>
    <row r="407" spans="1:7" s="57" customFormat="1" ht="12.75">
      <c r="A407" s="68"/>
      <c r="G407" s="70"/>
    </row>
    <row r="408" spans="1:7" s="57" customFormat="1" ht="12.75">
      <c r="A408" s="68"/>
      <c r="G408" s="70"/>
    </row>
    <row r="409" spans="1:7" s="57" customFormat="1" ht="12.75">
      <c r="A409" s="68"/>
      <c r="G409" s="70"/>
    </row>
    <row r="410" spans="1:7" s="57" customFormat="1" ht="12.75">
      <c r="A410" s="68"/>
      <c r="G410" s="70"/>
    </row>
    <row r="411" spans="1:7" s="57" customFormat="1" ht="12.75">
      <c r="A411" s="68"/>
      <c r="G411" s="70"/>
    </row>
    <row r="412" spans="1:7" s="57" customFormat="1" ht="12.75">
      <c r="A412" s="68"/>
      <c r="G412" s="70"/>
    </row>
    <row r="413" spans="1:7" s="57" customFormat="1" ht="12.75">
      <c r="A413" s="68"/>
      <c r="G413" s="70"/>
    </row>
    <row r="414" spans="1:7" s="57" customFormat="1" ht="12.75">
      <c r="A414" s="68"/>
      <c r="G414" s="70"/>
    </row>
    <row r="415" spans="1:7" s="57" customFormat="1" ht="12.75">
      <c r="A415" s="68"/>
      <c r="G415" s="70"/>
    </row>
    <row r="416" spans="1:7" s="57" customFormat="1" ht="12.75">
      <c r="A416" s="68"/>
      <c r="G416" s="70"/>
    </row>
    <row r="417" spans="1:7" s="57" customFormat="1" ht="12.75">
      <c r="A417" s="68"/>
      <c r="G417" s="70"/>
    </row>
    <row r="418" spans="1:7" s="57" customFormat="1" ht="12.75">
      <c r="A418" s="68"/>
      <c r="G418" s="70"/>
    </row>
    <row r="419" spans="1:7" s="57" customFormat="1" ht="12.75">
      <c r="A419" s="68"/>
      <c r="G419" s="70"/>
    </row>
    <row r="420" spans="1:7" s="57" customFormat="1" ht="12.75">
      <c r="A420" s="68"/>
      <c r="G420" s="70"/>
    </row>
    <row r="421" spans="1:7" s="57" customFormat="1" ht="12.75">
      <c r="A421" s="68"/>
      <c r="G421" s="70"/>
    </row>
    <row r="422" spans="1:7" s="57" customFormat="1" ht="12.75">
      <c r="A422" s="68"/>
      <c r="G422" s="70"/>
    </row>
    <row r="423" spans="1:7" s="57" customFormat="1" ht="12.75">
      <c r="A423" s="68"/>
      <c r="G423" s="70"/>
    </row>
    <row r="424" spans="1:7" s="57" customFormat="1" ht="12.75">
      <c r="A424" s="68"/>
      <c r="G424" s="70"/>
    </row>
    <row r="425" spans="1:7" s="57" customFormat="1" ht="12.75">
      <c r="A425" s="68"/>
      <c r="G425" s="70"/>
    </row>
    <row r="426" spans="1:7" s="57" customFormat="1" ht="12.75">
      <c r="A426" s="68"/>
      <c r="G426" s="70"/>
    </row>
    <row r="427" spans="1:7" s="57" customFormat="1" ht="12.75">
      <c r="A427" s="68"/>
      <c r="G427" s="70"/>
    </row>
    <row r="428" spans="1:7" s="57" customFormat="1" ht="12.75">
      <c r="A428" s="68"/>
      <c r="G428" s="70"/>
    </row>
    <row r="429" spans="1:7" s="57" customFormat="1" ht="12.75">
      <c r="A429" s="68"/>
      <c r="G429" s="70"/>
    </row>
    <row r="430" spans="1:7" s="57" customFormat="1" ht="12.75">
      <c r="A430" s="68"/>
      <c r="G430" s="70"/>
    </row>
    <row r="431" spans="1:7" s="57" customFormat="1" ht="12.75">
      <c r="A431" s="68"/>
      <c r="G431" s="70"/>
    </row>
    <row r="432" spans="1:7" s="57" customFormat="1" ht="12.75">
      <c r="A432" s="68"/>
      <c r="G432" s="70"/>
    </row>
    <row r="433" spans="1:7" s="57" customFormat="1" ht="12.75">
      <c r="A433" s="68"/>
      <c r="G433" s="70"/>
    </row>
    <row r="434" spans="1:7" s="57" customFormat="1" ht="12.75">
      <c r="A434" s="68"/>
      <c r="G434" s="70"/>
    </row>
    <row r="435" spans="1:7" s="57" customFormat="1" ht="12.75">
      <c r="A435" s="68"/>
      <c r="G435" s="70"/>
    </row>
    <row r="436" spans="1:7" s="57" customFormat="1" ht="12.75">
      <c r="A436" s="68"/>
      <c r="G436" s="70"/>
    </row>
    <row r="437" spans="1:7" s="57" customFormat="1" ht="12.75">
      <c r="A437" s="68"/>
      <c r="G437" s="70"/>
    </row>
    <row r="438" spans="1:7" s="57" customFormat="1" ht="12.75">
      <c r="A438" s="68"/>
      <c r="G438" s="70"/>
    </row>
    <row r="439" spans="1:7" s="57" customFormat="1" ht="12.75">
      <c r="A439" s="68"/>
      <c r="G439" s="70"/>
    </row>
    <row r="440" spans="1:7" s="57" customFormat="1" ht="12.75">
      <c r="A440" s="68"/>
      <c r="G440" s="70"/>
    </row>
    <row r="441" spans="1:7" s="57" customFormat="1" ht="12.75">
      <c r="A441" s="68"/>
      <c r="G441" s="70"/>
    </row>
    <row r="442" spans="1:7" s="57" customFormat="1" ht="12.75">
      <c r="A442" s="68"/>
      <c r="G442" s="70"/>
    </row>
    <row r="443" spans="1:7" s="57" customFormat="1" ht="12.75">
      <c r="A443" s="68"/>
      <c r="G443" s="70"/>
    </row>
    <row r="444" spans="1:7" s="57" customFormat="1" ht="12.75">
      <c r="A444" s="68"/>
      <c r="G444" s="70"/>
    </row>
    <row r="445" spans="1:7" s="57" customFormat="1" ht="12.75">
      <c r="A445" s="68"/>
      <c r="G445" s="70"/>
    </row>
    <row r="446" spans="1:7" s="57" customFormat="1" ht="12.75">
      <c r="A446" s="68"/>
      <c r="G446" s="70"/>
    </row>
    <row r="447" spans="1:7" s="57" customFormat="1" ht="12.75">
      <c r="A447" s="68"/>
      <c r="G447" s="70"/>
    </row>
    <row r="448" spans="1:7" s="57" customFormat="1" ht="12.75">
      <c r="A448" s="68"/>
      <c r="G448" s="70"/>
    </row>
    <row r="449" spans="1:7" s="57" customFormat="1" ht="12.75">
      <c r="A449" s="68"/>
      <c r="G449" s="70"/>
    </row>
    <row r="450" spans="1:7" s="57" customFormat="1" ht="12.75">
      <c r="A450" s="68"/>
      <c r="G450" s="70"/>
    </row>
    <row r="451" spans="1:7" s="57" customFormat="1" ht="12.75">
      <c r="A451" s="68"/>
      <c r="G451" s="70"/>
    </row>
    <row r="452" spans="1:7" s="57" customFormat="1" ht="12.75">
      <c r="A452" s="68"/>
      <c r="G452" s="70"/>
    </row>
    <row r="453" spans="1:7" s="57" customFormat="1" ht="12.75">
      <c r="A453" s="68"/>
      <c r="G453" s="70"/>
    </row>
    <row r="454" spans="1:7" s="57" customFormat="1" ht="12.75">
      <c r="A454" s="68"/>
      <c r="G454" s="70"/>
    </row>
    <row r="455" spans="1:7" s="57" customFormat="1" ht="12.75">
      <c r="A455" s="68"/>
      <c r="G455" s="70"/>
    </row>
    <row r="456" spans="1:7" s="57" customFormat="1" ht="12.75">
      <c r="A456" s="68"/>
      <c r="G456" s="70"/>
    </row>
    <row r="457" ht="12.75">
      <c r="A457" s="68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  <row r="657" ht="12.75">
      <c r="A657" s="5"/>
    </row>
  </sheetData>
  <sheetProtection/>
  <mergeCells count="12">
    <mergeCell ref="J5:J6"/>
    <mergeCell ref="F5:G5"/>
    <mergeCell ref="K54:L54"/>
    <mergeCell ref="K5:K6"/>
    <mergeCell ref="L5:L6"/>
    <mergeCell ref="M5:M6"/>
    <mergeCell ref="A3:M3"/>
    <mergeCell ref="A4:M4"/>
    <mergeCell ref="A5:A6"/>
    <mergeCell ref="B5:B6"/>
    <mergeCell ref="C5:E5"/>
    <mergeCell ref="H5:I5"/>
  </mergeCells>
  <printOptions/>
  <pageMargins left="0.1968503937007874" right="0.1968503937007874" top="0.35433070866141736" bottom="0.1968503937007874" header="0.31496062992125984" footer="0.31496062992125984"/>
  <pageSetup horizontalDpi="600" verticalDpi="600" orientation="landscape" paperSize="8" scale="66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A657"/>
  <sheetViews>
    <sheetView view="pageBreakPreview" zoomScale="75" zoomScaleNormal="75" zoomScaleSheetLayoutView="75" zoomScalePageLayoutView="0" workbookViewId="0" topLeftCell="A4">
      <pane xSplit="2" ySplit="3" topLeftCell="E26" activePane="bottomRight" state="frozen"/>
      <selection pane="topLeft" activeCell="A4" sqref="A4"/>
      <selection pane="topRight" activeCell="C4" sqref="C4"/>
      <selection pane="bottomLeft" activeCell="A7" sqref="A7"/>
      <selection pane="bottomRight" activeCell="K20" sqref="K20"/>
    </sheetView>
  </sheetViews>
  <sheetFormatPr defaultColWidth="9.140625" defaultRowHeight="12.75"/>
  <cols>
    <col min="1" max="1" width="6.28125" style="1" customWidth="1"/>
    <col min="2" max="2" width="100.00390625" style="1" customWidth="1"/>
    <col min="3" max="3" width="16.8515625" style="1" customWidth="1"/>
    <col min="4" max="4" width="16.00390625" style="1" customWidth="1"/>
    <col min="5" max="5" width="15.57421875" style="1" customWidth="1"/>
    <col min="6" max="6" width="15.57421875" style="1" hidden="1" customWidth="1"/>
    <col min="7" max="7" width="17.7109375" style="2" customWidth="1"/>
    <col min="8" max="8" width="18.28125" style="1" hidden="1" customWidth="1"/>
    <col min="9" max="9" width="16.140625" style="1" hidden="1" customWidth="1"/>
    <col min="10" max="10" width="16.140625" style="1" customWidth="1"/>
    <col min="11" max="11" width="17.8515625" style="1" customWidth="1"/>
    <col min="12" max="14" width="19.28125" style="1" customWidth="1"/>
    <col min="15" max="15" width="23.8515625" style="1" customWidth="1"/>
    <col min="16" max="16384" width="9.140625" style="1" customWidth="1"/>
  </cols>
  <sheetData>
    <row r="2" ht="12.75">
      <c r="H2" s="4"/>
    </row>
    <row r="3" spans="1:15" ht="20.25">
      <c r="A3" s="315" t="s">
        <v>104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</row>
    <row r="4" spans="1:15" ht="62.25" customHeight="1" thickBot="1">
      <c r="A4" s="316" t="s">
        <v>163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</row>
    <row r="5" spans="1:15" s="8" customFormat="1" ht="33.75" customHeight="1" thickBot="1">
      <c r="A5" s="324" t="s">
        <v>16</v>
      </c>
      <c r="B5" s="326"/>
      <c r="C5" s="326" t="s">
        <v>149</v>
      </c>
      <c r="D5" s="326"/>
      <c r="E5" s="326"/>
      <c r="F5" s="334" t="s">
        <v>165</v>
      </c>
      <c r="G5" s="335"/>
      <c r="H5" s="336"/>
      <c r="I5" s="336"/>
      <c r="J5" s="336"/>
      <c r="K5" s="336"/>
      <c r="L5" s="337"/>
      <c r="M5" s="338" t="s">
        <v>166</v>
      </c>
      <c r="N5" s="339"/>
      <c r="O5" s="331" t="s">
        <v>94</v>
      </c>
    </row>
    <row r="6" spans="1:15" s="8" customFormat="1" ht="76.5" customHeight="1" thickBot="1">
      <c r="A6" s="325"/>
      <c r="B6" s="326"/>
      <c r="C6" s="219" t="s">
        <v>150</v>
      </c>
      <c r="D6" s="219" t="s">
        <v>152</v>
      </c>
      <c r="E6" s="219" t="s">
        <v>151</v>
      </c>
      <c r="F6" s="200" t="s">
        <v>157</v>
      </c>
      <c r="G6" s="201" t="s">
        <v>159</v>
      </c>
      <c r="H6" s="173" t="s">
        <v>139</v>
      </c>
      <c r="I6" s="173" t="s">
        <v>140</v>
      </c>
      <c r="J6" s="231" t="s">
        <v>164</v>
      </c>
      <c r="K6" s="235" t="s">
        <v>92</v>
      </c>
      <c r="L6" s="234" t="s">
        <v>153</v>
      </c>
      <c r="M6" s="231" t="s">
        <v>164</v>
      </c>
      <c r="N6" s="235" t="s">
        <v>92</v>
      </c>
      <c r="O6" s="331"/>
    </row>
    <row r="7" spans="1:15" s="8" customFormat="1" ht="18" customHeight="1">
      <c r="A7" s="20">
        <v>1</v>
      </c>
      <c r="B7" s="182">
        <v>2</v>
      </c>
      <c r="C7" s="218"/>
      <c r="D7" s="20"/>
      <c r="E7" s="20"/>
      <c r="F7" s="186"/>
      <c r="G7" s="186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182"/>
      <c r="N7" s="182"/>
      <c r="O7" s="220">
        <v>9</v>
      </c>
    </row>
    <row r="8" spans="1:15" s="8" customFormat="1" ht="18" customHeight="1">
      <c r="A8" s="19"/>
      <c r="B8" s="183"/>
      <c r="C8" s="205"/>
      <c r="D8" s="19"/>
      <c r="E8" s="19"/>
      <c r="F8" s="186"/>
      <c r="G8" s="186"/>
      <c r="H8" s="19"/>
      <c r="I8" s="19"/>
      <c r="J8" s="42"/>
      <c r="K8" s="42"/>
      <c r="L8" s="42"/>
      <c r="M8" s="242"/>
      <c r="N8" s="242"/>
      <c r="O8" s="221"/>
    </row>
    <row r="9" spans="1:15" s="8" customFormat="1" ht="18" customHeight="1">
      <c r="A9" s="19"/>
      <c r="B9" s="184" t="s">
        <v>80</v>
      </c>
      <c r="C9" s="206"/>
      <c r="D9" s="191"/>
      <c r="E9" s="191"/>
      <c r="F9" s="180">
        <v>46.481273707865164</v>
      </c>
      <c r="H9" s="19"/>
      <c r="I9" s="19"/>
      <c r="J9" s="212"/>
      <c r="K9" s="42"/>
      <c r="L9" s="42"/>
      <c r="M9" s="242"/>
      <c r="N9" s="242"/>
      <c r="O9" s="221"/>
    </row>
    <row r="10" spans="1:15" s="8" customFormat="1" ht="18" customHeight="1">
      <c r="A10" s="19"/>
      <c r="B10" s="184" t="s">
        <v>81</v>
      </c>
      <c r="C10" s="207"/>
      <c r="D10" s="114"/>
      <c r="E10" s="179"/>
      <c r="F10" s="213"/>
      <c r="G10" s="187">
        <v>2870428.35</v>
      </c>
      <c r="H10" s="19"/>
      <c r="I10" s="19"/>
      <c r="J10" s="167"/>
      <c r="K10" s="42"/>
      <c r="L10" s="42"/>
      <c r="M10" s="242"/>
      <c r="N10" s="242"/>
      <c r="O10" s="221"/>
    </row>
    <row r="11" spans="1:15" s="8" customFormat="1" ht="18" customHeight="1">
      <c r="A11" s="19"/>
      <c r="B11" s="184" t="s">
        <v>82</v>
      </c>
      <c r="C11" s="207"/>
      <c r="D11" s="114"/>
      <c r="E11" s="180"/>
      <c r="F11" s="214"/>
      <c r="G11" s="188">
        <v>4353105</v>
      </c>
      <c r="H11" s="117">
        <v>4353105</v>
      </c>
      <c r="I11" s="113">
        <v>10.24</v>
      </c>
      <c r="J11" s="167"/>
      <c r="K11" s="42"/>
      <c r="L11" s="42"/>
      <c r="M11" s="242"/>
      <c r="N11" s="242"/>
      <c r="O11" s="221"/>
    </row>
    <row r="12" spans="1:15" s="8" customFormat="1" ht="18" customHeight="1">
      <c r="A12" s="19"/>
      <c r="B12" s="184" t="s">
        <v>83</v>
      </c>
      <c r="D12" s="180">
        <v>38932.484</v>
      </c>
      <c r="E12" s="181"/>
      <c r="F12" s="215"/>
      <c r="G12" s="188">
        <f>G11*F9/1000</f>
        <v>202337.86498407638</v>
      </c>
      <c r="H12" s="19"/>
      <c r="I12" s="19"/>
      <c r="J12" s="167">
        <v>100373</v>
      </c>
      <c r="K12" s="42"/>
      <c r="L12" s="42"/>
      <c r="M12" s="246">
        <f>J12+D12</f>
        <v>139305.484</v>
      </c>
      <c r="N12" s="242"/>
      <c r="O12" s="221"/>
    </row>
    <row r="13" spans="1:15" s="8" customFormat="1" ht="18" customHeight="1">
      <c r="A13" s="19"/>
      <c r="B13" s="184" t="s">
        <v>84</v>
      </c>
      <c r="C13" s="207"/>
      <c r="D13" s="180"/>
      <c r="E13" s="181"/>
      <c r="F13" s="215"/>
      <c r="G13" s="188">
        <f>G10*I11/1000</f>
        <v>29393.186304000003</v>
      </c>
      <c r="H13" s="19"/>
      <c r="I13" s="19"/>
      <c r="J13" s="167">
        <f>17962*1.03</f>
        <v>18500.86</v>
      </c>
      <c r="K13" s="42"/>
      <c r="L13" s="42"/>
      <c r="M13" s="246">
        <f>J13+D13</f>
        <v>18500.86</v>
      </c>
      <c r="N13" s="242"/>
      <c r="O13" s="221"/>
    </row>
    <row r="14" spans="1:15" s="8" customFormat="1" ht="18" customHeight="1">
      <c r="A14" s="19"/>
      <c r="B14" s="184" t="s">
        <v>85</v>
      </c>
      <c r="C14" s="207"/>
      <c r="D14" s="180">
        <v>69254.64</v>
      </c>
      <c r="E14" s="181"/>
      <c r="F14" s="216"/>
      <c r="G14" s="186"/>
      <c r="H14" s="19"/>
      <c r="I14" s="19"/>
      <c r="J14" s="167">
        <f>J17-J16-J13-J12</f>
        <v>191199.54102</v>
      </c>
      <c r="K14" s="42"/>
      <c r="L14" s="42"/>
      <c r="M14" s="246">
        <f>J14+D14-233.87</f>
        <v>260220.31102000002</v>
      </c>
      <c r="N14" s="242"/>
      <c r="O14" s="221"/>
    </row>
    <row r="15" spans="1:15" s="8" customFormat="1" ht="18" customHeight="1">
      <c r="A15" s="19"/>
      <c r="B15" s="184" t="s">
        <v>86</v>
      </c>
      <c r="C15" s="207"/>
      <c r="D15" s="180">
        <v>300000</v>
      </c>
      <c r="E15" s="181"/>
      <c r="F15" s="216"/>
      <c r="G15" s="186"/>
      <c r="H15" s="19"/>
      <c r="I15" s="19"/>
      <c r="J15" s="167">
        <v>0</v>
      </c>
      <c r="K15" s="42"/>
      <c r="L15" s="42"/>
      <c r="M15" s="246">
        <f>J15+D15</f>
        <v>300000</v>
      </c>
      <c r="N15" s="42"/>
      <c r="O15" s="42"/>
    </row>
    <row r="16" spans="1:15" s="8" customFormat="1" ht="38.25" customHeight="1">
      <c r="A16" s="19"/>
      <c r="B16" s="184" t="s">
        <v>160</v>
      </c>
      <c r="C16" s="207"/>
      <c r="D16" s="180"/>
      <c r="E16" s="181"/>
      <c r="F16" s="216"/>
      <c r="G16" s="186"/>
      <c r="H16" s="19"/>
      <c r="I16" s="19"/>
      <c r="J16" s="167">
        <v>25478</v>
      </c>
      <c r="K16" s="42"/>
      <c r="L16" s="42"/>
      <c r="M16" s="246">
        <f>J16+D16</f>
        <v>25478</v>
      </c>
      <c r="N16" s="42"/>
      <c r="O16" s="42"/>
    </row>
    <row r="17" spans="1:15" s="8" customFormat="1" ht="18" customHeight="1">
      <c r="A17" s="207"/>
      <c r="B17" s="185" t="s">
        <v>57</v>
      </c>
      <c r="C17" s="208"/>
      <c r="D17" s="190">
        <f>D12+D14+D15+D13</f>
        <v>408187.124</v>
      </c>
      <c r="E17" s="181"/>
      <c r="F17" s="216"/>
      <c r="G17" s="186"/>
      <c r="H17" s="19"/>
      <c r="I17" s="19"/>
      <c r="J17" s="167">
        <f>J19</f>
        <v>335551.40102</v>
      </c>
      <c r="K17" s="42"/>
      <c r="L17" s="42"/>
      <c r="M17" s="243">
        <f>SUM(M12:M16)</f>
        <v>743504.65502</v>
      </c>
      <c r="N17" s="42"/>
      <c r="O17" s="181"/>
    </row>
    <row r="18" spans="1:15" s="32" customFormat="1" ht="21.75" customHeight="1">
      <c r="A18" s="19"/>
      <c r="B18" s="28"/>
      <c r="C18" s="209"/>
      <c r="D18" s="28"/>
      <c r="E18" s="195"/>
      <c r="F18" s="195"/>
      <c r="G18" s="29"/>
      <c r="H18" s="29"/>
      <c r="I18" s="31"/>
      <c r="J18" s="42"/>
      <c r="K18" s="42"/>
      <c r="L18" s="42"/>
      <c r="M18" s="242"/>
      <c r="N18" s="242"/>
      <c r="O18" s="224"/>
    </row>
    <row r="19" spans="1:15" s="34" customFormat="1" ht="23.25">
      <c r="A19" s="27"/>
      <c r="B19" s="48" t="s">
        <v>24</v>
      </c>
      <c r="C19" s="36">
        <f aca="true" t="shared" si="0" ref="C19:J19">C20+C30+C39+C40</f>
        <v>556150</v>
      </c>
      <c r="D19" s="36">
        <f t="shared" si="0"/>
        <v>407953.25</v>
      </c>
      <c r="E19" s="36">
        <f t="shared" si="0"/>
        <v>360987.21</v>
      </c>
      <c r="F19" s="36">
        <f t="shared" si="0"/>
        <v>116281</v>
      </c>
      <c r="G19" s="36">
        <f t="shared" si="0"/>
        <v>330556</v>
      </c>
      <c r="H19" s="36">
        <f t="shared" si="0"/>
        <v>226594</v>
      </c>
      <c r="I19" s="36">
        <f t="shared" si="0"/>
        <v>17962</v>
      </c>
      <c r="J19" s="36">
        <f t="shared" si="0"/>
        <v>335551.40102</v>
      </c>
      <c r="K19" s="36">
        <f>K20+K30+K39+K40</f>
        <v>384003.02657000005</v>
      </c>
      <c r="L19" s="236">
        <f>J19/K19*100</f>
        <v>87.38248862703487</v>
      </c>
      <c r="M19" s="36">
        <f>M20+M30+M39+M40</f>
        <v>743504.65102</v>
      </c>
      <c r="N19" s="36">
        <f>N20+N30+N39+N40</f>
        <v>744990.23657</v>
      </c>
      <c r="O19" s="221"/>
    </row>
    <row r="20" spans="1:15" ht="18">
      <c r="A20" s="33">
        <v>2</v>
      </c>
      <c r="B20" s="38" t="s">
        <v>26</v>
      </c>
      <c r="C20" s="35">
        <f aca="true" t="shared" si="1" ref="C20:I20">SUM(C21:C28)</f>
        <v>273127</v>
      </c>
      <c r="D20" s="35">
        <f t="shared" si="1"/>
        <v>211683.36</v>
      </c>
      <c r="E20" s="35">
        <f t="shared" si="1"/>
        <v>211721.24</v>
      </c>
      <c r="F20" s="35">
        <f t="shared" si="1"/>
        <v>93481</v>
      </c>
      <c r="G20" s="35">
        <f t="shared" si="1"/>
        <v>140233</v>
      </c>
      <c r="H20" s="35">
        <f t="shared" si="1"/>
        <v>122271</v>
      </c>
      <c r="I20" s="35">
        <f t="shared" si="1"/>
        <v>17962</v>
      </c>
      <c r="J20" s="35">
        <f>SUM(J21:J28)</f>
        <v>150434.23166</v>
      </c>
      <c r="K20" s="35">
        <f>SUM(K21:K28)</f>
        <v>159646.49166</v>
      </c>
      <c r="L20" s="237">
        <f>J20/K20*100</f>
        <v>94.22958819563702</v>
      </c>
      <c r="M20" s="248">
        <f>J20+D20</f>
        <v>362117.59166</v>
      </c>
      <c r="N20" s="248">
        <f>K20+E20</f>
        <v>371367.73166</v>
      </c>
      <c r="O20" s="225"/>
    </row>
    <row r="21" spans="1:15" ht="32.25" customHeight="1">
      <c r="A21" s="166" t="s">
        <v>25</v>
      </c>
      <c r="B21" s="45" t="s">
        <v>28</v>
      </c>
      <c r="C21" s="210">
        <v>100203</v>
      </c>
      <c r="D21" s="175">
        <v>120667.76</v>
      </c>
      <c r="E21" s="175">
        <v>120709.08</v>
      </c>
      <c r="F21" s="175">
        <v>0</v>
      </c>
      <c r="G21" s="167">
        <f aca="true" t="shared" si="2" ref="G21:G28">H21+I21</f>
        <v>0</v>
      </c>
      <c r="H21" s="42">
        <v>0</v>
      </c>
      <c r="I21" s="42">
        <v>0</v>
      </c>
      <c r="J21" s="42">
        <v>0</v>
      </c>
      <c r="K21" s="42">
        <v>0</v>
      </c>
      <c r="L21" s="42"/>
      <c r="M21" s="244">
        <f aca="true" t="shared" si="3" ref="M21:N39">J21+D21</f>
        <v>120667.76</v>
      </c>
      <c r="N21" s="244">
        <f t="shared" si="3"/>
        <v>120709.08</v>
      </c>
      <c r="O21" s="221"/>
    </row>
    <row r="22" spans="1:15" ht="30">
      <c r="A22" s="44" t="s">
        <v>27</v>
      </c>
      <c r="B22" s="45" t="s">
        <v>30</v>
      </c>
      <c r="C22" s="211">
        <v>0</v>
      </c>
      <c r="D22" s="175">
        <v>47138.42</v>
      </c>
      <c r="E22" s="175">
        <v>47124.98</v>
      </c>
      <c r="F22" s="175">
        <v>75519</v>
      </c>
      <c r="G22" s="167">
        <f t="shared" si="2"/>
        <v>0</v>
      </c>
      <c r="H22" s="42">
        <v>0</v>
      </c>
      <c r="I22" s="42">
        <v>0</v>
      </c>
      <c r="J22" s="42">
        <v>0</v>
      </c>
      <c r="K22" s="42">
        <v>0</v>
      </c>
      <c r="L22" s="194"/>
      <c r="M22" s="244">
        <f t="shared" si="3"/>
        <v>47138.42</v>
      </c>
      <c r="N22" s="244">
        <f t="shared" si="3"/>
        <v>47124.98</v>
      </c>
      <c r="O22" s="221"/>
    </row>
    <row r="23" spans="1:15" ht="45">
      <c r="A23" s="44" t="s">
        <v>29</v>
      </c>
      <c r="B23" s="45" t="s">
        <v>32</v>
      </c>
      <c r="C23" s="210">
        <v>34776</v>
      </c>
      <c r="D23" s="175">
        <v>43877.18</v>
      </c>
      <c r="E23" s="175">
        <v>43887.18</v>
      </c>
      <c r="F23" s="175">
        <v>0</v>
      </c>
      <c r="G23" s="167">
        <f t="shared" si="2"/>
        <v>0</v>
      </c>
      <c r="H23" s="42">
        <v>0</v>
      </c>
      <c r="I23" s="42">
        <v>0</v>
      </c>
      <c r="J23" s="42">
        <v>0</v>
      </c>
      <c r="K23" s="42">
        <v>0</v>
      </c>
      <c r="L23" s="238"/>
      <c r="M23" s="244">
        <f t="shared" si="3"/>
        <v>43877.18</v>
      </c>
      <c r="N23" s="244">
        <f t="shared" si="3"/>
        <v>43887.18</v>
      </c>
      <c r="O23" s="221"/>
    </row>
    <row r="24" spans="1:15" ht="30">
      <c r="A24" s="44" t="s">
        <v>31</v>
      </c>
      <c r="B24" s="45" t="s">
        <v>34</v>
      </c>
      <c r="C24" s="211">
        <v>0</v>
      </c>
      <c r="D24" s="175">
        <v>0</v>
      </c>
      <c r="E24" s="175">
        <v>0</v>
      </c>
      <c r="F24" s="175">
        <v>17962</v>
      </c>
      <c r="G24" s="167">
        <f t="shared" si="2"/>
        <v>17962</v>
      </c>
      <c r="H24" s="42">
        <v>0</v>
      </c>
      <c r="I24" s="42">
        <v>17962</v>
      </c>
      <c r="J24" s="233">
        <f>10925.509*1.18</f>
        <v>12892.10062</v>
      </c>
      <c r="K24" s="233">
        <f>15925.509*1.18</f>
        <v>18792.100619999997</v>
      </c>
      <c r="L24" s="237">
        <f>J24/K24*100</f>
        <v>68.60382924024594</v>
      </c>
      <c r="M24" s="244">
        <f t="shared" si="3"/>
        <v>12892.10062</v>
      </c>
      <c r="N24" s="244">
        <f t="shared" si="3"/>
        <v>18792.100619999997</v>
      </c>
      <c r="O24" s="221"/>
    </row>
    <row r="25" spans="1:15" ht="45" hidden="1">
      <c r="A25" s="44" t="s">
        <v>33</v>
      </c>
      <c r="B25" s="45" t="s">
        <v>23</v>
      </c>
      <c r="C25" s="211"/>
      <c r="D25" s="175"/>
      <c r="E25" s="175"/>
      <c r="F25" s="175">
        <v>0</v>
      </c>
      <c r="G25" s="167">
        <f t="shared" si="2"/>
        <v>0</v>
      </c>
      <c r="H25" s="42">
        <v>0</v>
      </c>
      <c r="I25" s="42">
        <v>0</v>
      </c>
      <c r="J25" s="42">
        <f>K25</f>
        <v>0</v>
      </c>
      <c r="K25" s="233"/>
      <c r="L25" s="237" t="e">
        <f>J25/K25*100</f>
        <v>#DIV/0!</v>
      </c>
      <c r="M25" s="244">
        <f t="shared" si="3"/>
        <v>0</v>
      </c>
      <c r="N25" s="244">
        <f t="shared" si="3"/>
        <v>0</v>
      </c>
      <c r="O25" s="221"/>
    </row>
    <row r="26" spans="1:15" ht="30">
      <c r="A26" s="44" t="s">
        <v>22</v>
      </c>
      <c r="B26" s="45" t="s">
        <v>36</v>
      </c>
      <c r="C26" s="210">
        <v>122271</v>
      </c>
      <c r="D26" s="175">
        <v>0</v>
      </c>
      <c r="E26" s="175">
        <v>0</v>
      </c>
      <c r="F26" s="175">
        <v>0</v>
      </c>
      <c r="G26" s="167">
        <f t="shared" si="2"/>
        <v>122271</v>
      </c>
      <c r="H26" s="42">
        <v>122271</v>
      </c>
      <c r="I26" s="42">
        <v>0</v>
      </c>
      <c r="J26" s="227">
        <f>116561.128*1.18</f>
        <v>137542.13103999998</v>
      </c>
      <c r="K26" s="227">
        <f>119368.128*1.18</f>
        <v>140854.39104</v>
      </c>
      <c r="L26" s="237">
        <f>J26/K26*100</f>
        <v>97.64845101700848</v>
      </c>
      <c r="M26" s="244">
        <f t="shared" si="3"/>
        <v>137542.13103999998</v>
      </c>
      <c r="N26" s="244">
        <f t="shared" si="3"/>
        <v>140854.39104</v>
      </c>
      <c r="O26" s="221"/>
    </row>
    <row r="27" spans="1:15" ht="18.75">
      <c r="A27" s="50" t="s">
        <v>35</v>
      </c>
      <c r="B27" s="45" t="s">
        <v>38</v>
      </c>
      <c r="C27" s="210">
        <v>15877</v>
      </c>
      <c r="D27" s="175">
        <v>0</v>
      </c>
      <c r="E27" s="175">
        <v>0</v>
      </c>
      <c r="F27" s="175">
        <v>0</v>
      </c>
      <c r="G27" s="167">
        <f t="shared" si="2"/>
        <v>0</v>
      </c>
      <c r="H27" s="42">
        <v>0</v>
      </c>
      <c r="I27" s="42">
        <v>0</v>
      </c>
      <c r="J27" s="42">
        <v>0</v>
      </c>
      <c r="K27" s="42">
        <v>0</v>
      </c>
      <c r="L27" s="192"/>
      <c r="M27" s="244">
        <f t="shared" si="3"/>
        <v>0</v>
      </c>
      <c r="N27" s="244">
        <f t="shared" si="3"/>
        <v>0</v>
      </c>
      <c r="O27" s="221"/>
    </row>
    <row r="28" spans="1:27" ht="30">
      <c r="A28" s="44" t="s">
        <v>37</v>
      </c>
      <c r="B28" s="45" t="s">
        <v>40</v>
      </c>
      <c r="C28" s="211">
        <v>0</v>
      </c>
      <c r="D28" s="175">
        <v>0</v>
      </c>
      <c r="E28" s="175">
        <v>0</v>
      </c>
      <c r="F28" s="175">
        <v>0</v>
      </c>
      <c r="G28" s="167">
        <f t="shared" si="2"/>
        <v>0</v>
      </c>
      <c r="H28" s="42">
        <v>0</v>
      </c>
      <c r="I28" s="42">
        <v>0</v>
      </c>
      <c r="J28" s="42">
        <v>0</v>
      </c>
      <c r="K28" s="42">
        <v>0</v>
      </c>
      <c r="L28" s="192"/>
      <c r="M28" s="244">
        <f t="shared" si="3"/>
        <v>0</v>
      </c>
      <c r="N28" s="244">
        <f t="shared" si="3"/>
        <v>0</v>
      </c>
      <c r="O28" s="221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18.75">
      <c r="A29" s="44" t="s">
        <v>39</v>
      </c>
      <c r="B29" s="45"/>
      <c r="C29" s="211"/>
      <c r="D29" s="175"/>
      <c r="E29" s="175"/>
      <c r="F29" s="175"/>
      <c r="G29" s="167"/>
      <c r="H29" s="35"/>
      <c r="I29" s="47"/>
      <c r="J29" s="42"/>
      <c r="K29" s="42"/>
      <c r="L29" s="192"/>
      <c r="M29" s="244"/>
      <c r="N29" s="245"/>
      <c r="O29" s="221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</row>
    <row r="30" spans="1:27" s="22" customFormat="1" ht="15.75">
      <c r="A30" s="21"/>
      <c r="B30" s="51" t="s">
        <v>42</v>
      </c>
      <c r="C30" s="35">
        <f>C31+C35+C36+C37</f>
        <v>103023</v>
      </c>
      <c r="D30" s="35">
        <f>D31+D35+D36+D37</f>
        <v>20286.65</v>
      </c>
      <c r="E30" s="35">
        <f>E31+E35+E36+E37</f>
        <v>20286.65</v>
      </c>
      <c r="F30" s="35">
        <f>F31+F35+F36+F37</f>
        <v>22800</v>
      </c>
      <c r="G30" s="35">
        <f>G31+G37</f>
        <v>104323</v>
      </c>
      <c r="H30" s="35">
        <f>H31+H37</f>
        <v>104323</v>
      </c>
      <c r="I30" s="35">
        <f>I31+I37</f>
        <v>0</v>
      </c>
      <c r="J30" s="35">
        <f>J31+J37</f>
        <v>47219.69066</v>
      </c>
      <c r="K30" s="35">
        <f>K31+K37</f>
        <v>86459.05621</v>
      </c>
      <c r="L30" s="164">
        <f>SUM(L32:L33)</f>
        <v>44.13189359412237</v>
      </c>
      <c r="M30" s="247">
        <f t="shared" si="3"/>
        <v>67506.34066</v>
      </c>
      <c r="N30" s="247">
        <f t="shared" si="3"/>
        <v>106745.70621</v>
      </c>
      <c r="O30" s="221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s="22" customFormat="1" ht="30">
      <c r="A31" s="166" t="s">
        <v>41</v>
      </c>
      <c r="B31" s="52" t="s">
        <v>44</v>
      </c>
      <c r="C31" s="164">
        <f aca="true" t="shared" si="4" ref="C31:I31">SUM(C33:C34)</f>
        <v>58720</v>
      </c>
      <c r="D31" s="164">
        <f t="shared" si="4"/>
        <v>0</v>
      </c>
      <c r="E31" s="164">
        <f t="shared" si="4"/>
        <v>0</v>
      </c>
      <c r="F31" s="164">
        <f t="shared" si="4"/>
        <v>22800</v>
      </c>
      <c r="G31" s="164">
        <f t="shared" si="4"/>
        <v>81520</v>
      </c>
      <c r="H31" s="164">
        <f t="shared" si="4"/>
        <v>81520</v>
      </c>
      <c r="I31" s="164">
        <f t="shared" si="4"/>
        <v>0</v>
      </c>
      <c r="J31" s="230">
        <f>SUM(J33:J34)</f>
        <v>30956.509400000003</v>
      </c>
      <c r="K31" s="230">
        <f>SUM(K33:K34)</f>
        <v>70195.87495</v>
      </c>
      <c r="L31" s="239">
        <f>J31/K31*100</f>
        <v>44.1001831262166</v>
      </c>
      <c r="M31" s="248">
        <f>J31+D31</f>
        <v>30956.509400000003</v>
      </c>
      <c r="N31" s="248">
        <f>K31+E31</f>
        <v>70195.87495</v>
      </c>
      <c r="O31" s="221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</row>
    <row r="32" spans="1:27" s="22" customFormat="1" ht="18.75">
      <c r="A32" s="44" t="s">
        <v>43</v>
      </c>
      <c r="B32" s="45" t="s">
        <v>15</v>
      </c>
      <c r="C32" s="211"/>
      <c r="D32" s="174"/>
      <c r="E32" s="174"/>
      <c r="F32" s="174"/>
      <c r="G32" s="167"/>
      <c r="H32" s="53"/>
      <c r="I32" s="42"/>
      <c r="J32" s="42"/>
      <c r="K32" s="42"/>
      <c r="L32" s="192"/>
      <c r="M32" s="244"/>
      <c r="N32" s="245"/>
      <c r="O32" s="221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</row>
    <row r="33" spans="1:27" s="22" customFormat="1" ht="70.5" customHeight="1">
      <c r="A33" s="21"/>
      <c r="B33" s="170" t="s">
        <v>45</v>
      </c>
      <c r="C33" s="210">
        <v>57900</v>
      </c>
      <c r="D33" s="175">
        <v>0</v>
      </c>
      <c r="E33" s="175">
        <v>0</v>
      </c>
      <c r="F33" s="175">
        <v>2300</v>
      </c>
      <c r="G33" s="167">
        <f>H33+I33</f>
        <v>60200</v>
      </c>
      <c r="H33" s="42">
        <v>60200</v>
      </c>
      <c r="I33" s="42">
        <v>0</v>
      </c>
      <c r="J33" s="227">
        <f>26234.33*0.739*1.18</f>
        <v>22876.8604466</v>
      </c>
      <c r="K33" s="227">
        <v>51837.477578</v>
      </c>
      <c r="L33" s="233">
        <f>J33/K33*100</f>
        <v>44.13189359412237</v>
      </c>
      <c r="M33" s="244">
        <f t="shared" si="3"/>
        <v>22876.8604466</v>
      </c>
      <c r="N33" s="244">
        <f t="shared" si="3"/>
        <v>51837.477578</v>
      </c>
      <c r="O33" s="221"/>
      <c r="P33" s="57"/>
      <c r="Q33" s="57"/>
      <c r="R33" s="57"/>
      <c r="S33" s="57"/>
      <c r="T33" s="57"/>
      <c r="U33" s="57"/>
      <c r="V33" s="57"/>
      <c r="W33" s="57"/>
      <c r="X33" s="57"/>
      <c r="Y33" s="192"/>
      <c r="Z33" s="57"/>
      <c r="AA33" s="57"/>
    </row>
    <row r="34" spans="1:27" s="22" customFormat="1" ht="69" customHeight="1">
      <c r="A34" s="21"/>
      <c r="B34" s="170" t="s">
        <v>46</v>
      </c>
      <c r="C34" s="210">
        <v>820</v>
      </c>
      <c r="D34" s="175">
        <v>0</v>
      </c>
      <c r="E34" s="175">
        <v>0</v>
      </c>
      <c r="F34" s="175">
        <v>20500</v>
      </c>
      <c r="G34" s="167">
        <f>H34+I34</f>
        <v>21320</v>
      </c>
      <c r="H34" s="42">
        <v>21320</v>
      </c>
      <c r="I34" s="42">
        <v>0</v>
      </c>
      <c r="J34" s="227">
        <f>26234.33*0.261*1.18</f>
        <v>8079.648953400001</v>
      </c>
      <c r="K34" s="227">
        <v>18358.397372</v>
      </c>
      <c r="L34" s="233">
        <f>J34/K34*100</f>
        <v>44.010644228253724</v>
      </c>
      <c r="M34" s="244">
        <f aca="true" t="shared" si="5" ref="M34:N36">J34+D34</f>
        <v>8079.648953400001</v>
      </c>
      <c r="N34" s="244">
        <f t="shared" si="5"/>
        <v>18358.397372</v>
      </c>
      <c r="O34" s="221"/>
      <c r="P34" s="57"/>
      <c r="Q34" s="57"/>
      <c r="R34" s="57"/>
      <c r="S34" s="57"/>
      <c r="T34" s="57"/>
      <c r="U34" s="57"/>
      <c r="V34" s="57"/>
      <c r="W34" s="57"/>
      <c r="X34" s="57">
        <v>0</v>
      </c>
      <c r="Y34" s="57"/>
      <c r="Z34" s="57"/>
      <c r="AA34" s="57"/>
    </row>
    <row r="35" spans="1:27" s="22" customFormat="1" ht="42.75" customHeight="1">
      <c r="A35" s="21"/>
      <c r="B35" s="171" t="s">
        <v>48</v>
      </c>
      <c r="C35" s="210">
        <v>1500</v>
      </c>
      <c r="D35" s="175">
        <v>528.52</v>
      </c>
      <c r="E35" s="175">
        <v>528.52</v>
      </c>
      <c r="F35" s="175">
        <v>0</v>
      </c>
      <c r="G35" s="167">
        <f>H35+I35</f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244">
        <f t="shared" si="5"/>
        <v>528.52</v>
      </c>
      <c r="N35" s="244">
        <f t="shared" si="5"/>
        <v>528.52</v>
      </c>
      <c r="O35" s="221"/>
      <c r="P35" s="57"/>
      <c r="Q35" s="57"/>
      <c r="R35" s="57"/>
      <c r="S35" s="57"/>
      <c r="T35" s="192"/>
      <c r="U35" s="57"/>
      <c r="V35" s="57"/>
      <c r="W35" s="57"/>
      <c r="X35" s="57"/>
      <c r="Y35" s="57"/>
      <c r="Z35" s="57"/>
      <c r="AA35" s="57"/>
    </row>
    <row r="36" spans="1:27" s="22" customFormat="1" ht="36.75" customHeight="1">
      <c r="A36" s="44" t="s">
        <v>47</v>
      </c>
      <c r="B36" s="172" t="s">
        <v>50</v>
      </c>
      <c r="C36" s="202">
        <v>20000</v>
      </c>
      <c r="D36" s="176">
        <v>19758.13</v>
      </c>
      <c r="E36" s="176">
        <v>19758.13</v>
      </c>
      <c r="F36" s="175">
        <v>0</v>
      </c>
      <c r="G36" s="167">
        <f>H36+I36</f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244">
        <f t="shared" si="5"/>
        <v>19758.13</v>
      </c>
      <c r="N36" s="244">
        <f t="shared" si="5"/>
        <v>19758.13</v>
      </c>
      <c r="O36" s="221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</row>
    <row r="37" spans="1:15" s="57" customFormat="1" ht="45" customHeight="1">
      <c r="A37" s="44" t="s">
        <v>49</v>
      </c>
      <c r="B37" s="172" t="s">
        <v>52</v>
      </c>
      <c r="C37" s="202">
        <v>22803</v>
      </c>
      <c r="D37" s="176">
        <v>0</v>
      </c>
      <c r="E37" s="176">
        <v>0</v>
      </c>
      <c r="F37" s="175">
        <v>0</v>
      </c>
      <c r="G37" s="167">
        <f>H37+I37</f>
        <v>22803</v>
      </c>
      <c r="H37" s="42">
        <v>22803</v>
      </c>
      <c r="I37" s="42">
        <v>0</v>
      </c>
      <c r="J37" s="227">
        <f>13782.357*1.18</f>
        <v>16263.18126</v>
      </c>
      <c r="K37" s="227">
        <f>13782.357*1.18</f>
        <v>16263.18126</v>
      </c>
      <c r="L37" s="167">
        <f>K37/J37*100</f>
        <v>100</v>
      </c>
      <c r="M37" s="244">
        <f t="shared" si="3"/>
        <v>16263.18126</v>
      </c>
      <c r="N37" s="244">
        <f>K37+E37</f>
        <v>16263.18126</v>
      </c>
      <c r="O37" s="221"/>
    </row>
    <row r="38" spans="1:15" ht="15.75">
      <c r="A38" s="56" t="s">
        <v>51</v>
      </c>
      <c r="B38" s="58" t="s">
        <v>54</v>
      </c>
      <c r="C38" s="203"/>
      <c r="D38" s="177"/>
      <c r="E38" s="177"/>
      <c r="F38" s="177"/>
      <c r="G38" s="167"/>
      <c r="H38" s="35"/>
      <c r="I38" s="47"/>
      <c r="J38" s="42"/>
      <c r="K38" s="42"/>
      <c r="L38" s="167"/>
      <c r="M38" s="244"/>
      <c r="N38" s="246"/>
      <c r="O38" s="221"/>
    </row>
    <row r="39" spans="1:15" ht="16.5">
      <c r="A39" s="166" t="s">
        <v>53</v>
      </c>
      <c r="B39" s="169" t="s">
        <v>56</v>
      </c>
      <c r="C39" s="204">
        <v>180000</v>
      </c>
      <c r="D39" s="177">
        <v>141003.92</v>
      </c>
      <c r="E39" s="177">
        <v>94000</v>
      </c>
      <c r="F39" s="177">
        <v>0</v>
      </c>
      <c r="G39" s="167">
        <v>86000</v>
      </c>
      <c r="H39" s="42">
        <v>0</v>
      </c>
      <c r="I39" s="42">
        <v>0</v>
      </c>
      <c r="J39" s="241">
        <f>K39</f>
        <v>87769.3287</v>
      </c>
      <c r="K39" s="241">
        <v>87769.3287</v>
      </c>
      <c r="L39" s="167">
        <f aca="true" t="shared" si="6" ref="L39:L51">K39/J39*100</f>
        <v>100</v>
      </c>
      <c r="M39" s="247">
        <f t="shared" si="3"/>
        <v>228773.2487</v>
      </c>
      <c r="N39" s="247">
        <f t="shared" si="3"/>
        <v>181769.3287</v>
      </c>
      <c r="O39" s="226"/>
    </row>
    <row r="40" spans="1:15" ht="15.75">
      <c r="A40" s="44" t="s">
        <v>55</v>
      </c>
      <c r="B40" s="52" t="s">
        <v>144</v>
      </c>
      <c r="C40" s="178"/>
      <c r="D40" s="228">
        <v>34979.32</v>
      </c>
      <c r="E40" s="228">
        <v>34979.32</v>
      </c>
      <c r="F40" s="228"/>
      <c r="G40" s="198"/>
      <c r="H40" s="35"/>
      <c r="I40" s="42"/>
      <c r="J40" s="232">
        <f>K40</f>
        <v>50128.15</v>
      </c>
      <c r="K40" s="232">
        <v>50128.15</v>
      </c>
      <c r="L40" s="167">
        <f t="shared" si="6"/>
        <v>100</v>
      </c>
      <c r="M40" s="247">
        <f aca="true" t="shared" si="7" ref="M40:M51">J40+D40</f>
        <v>85107.47</v>
      </c>
      <c r="N40" s="247">
        <f aca="true" t="shared" si="8" ref="N40:N51">K40+E40</f>
        <v>85107.47</v>
      </c>
      <c r="O40" s="221"/>
    </row>
    <row r="41" spans="1:14" s="32" customFormat="1" ht="18" hidden="1">
      <c r="A41" s="21"/>
      <c r="B41" s="59" t="s">
        <v>58</v>
      </c>
      <c r="C41" s="59"/>
      <c r="D41" s="59"/>
      <c r="E41" s="59"/>
      <c r="F41" s="59"/>
      <c r="G41" s="35" t="e">
        <f>#REF!+#REF!</f>
        <v>#REF!</v>
      </c>
      <c r="H41" s="53">
        <v>0</v>
      </c>
      <c r="I41" s="53">
        <v>0</v>
      </c>
      <c r="L41" s="36" t="e">
        <f t="shared" si="6"/>
        <v>#DIV/0!</v>
      </c>
      <c r="M41" s="247">
        <f t="shared" si="7"/>
        <v>0</v>
      </c>
      <c r="N41" s="247">
        <f t="shared" si="8"/>
        <v>0</v>
      </c>
    </row>
    <row r="42" spans="1:14" s="32" customFormat="1" ht="18" hidden="1">
      <c r="A42" s="27">
        <v>4</v>
      </c>
      <c r="B42" s="59"/>
      <c r="C42" s="59"/>
      <c r="D42" s="59"/>
      <c r="E42" s="59"/>
      <c r="F42" s="59"/>
      <c r="G42" s="35"/>
      <c r="H42" s="35"/>
      <c r="I42" s="35"/>
      <c r="L42" s="36" t="e">
        <f t="shared" si="6"/>
        <v>#DIV/0!</v>
      </c>
      <c r="M42" s="247">
        <f t="shared" si="7"/>
        <v>0</v>
      </c>
      <c r="N42" s="247">
        <f t="shared" si="8"/>
        <v>0</v>
      </c>
    </row>
    <row r="43" spans="1:14" s="63" customFormat="1" ht="18" hidden="1">
      <c r="A43" s="27"/>
      <c r="B43" s="62" t="s">
        <v>59</v>
      </c>
      <c r="C43" s="62"/>
      <c r="D43" s="62"/>
      <c r="E43" s="62"/>
      <c r="F43" s="62"/>
      <c r="G43" s="36" t="e">
        <f>#REF!+G41</f>
        <v>#REF!</v>
      </c>
      <c r="H43" s="168" t="e">
        <f>#REF!+H41</f>
        <v>#REF!</v>
      </c>
      <c r="I43" s="168" t="e">
        <f>#REF!+I41</f>
        <v>#REF!</v>
      </c>
      <c r="L43" s="36" t="e">
        <f t="shared" si="6"/>
        <v>#DIV/0!</v>
      </c>
      <c r="M43" s="247">
        <f t="shared" si="7"/>
        <v>0</v>
      </c>
      <c r="N43" s="247">
        <f t="shared" si="8"/>
        <v>0</v>
      </c>
    </row>
    <row r="44" spans="1:14" s="32" customFormat="1" ht="18" hidden="1">
      <c r="A44" s="61">
        <v>5</v>
      </c>
      <c r="B44" s="59"/>
      <c r="C44" s="59"/>
      <c r="D44" s="59"/>
      <c r="E44" s="59"/>
      <c r="F44" s="59"/>
      <c r="G44" s="35"/>
      <c r="H44" s="35"/>
      <c r="I44" s="35"/>
      <c r="L44" s="36" t="e">
        <f t="shared" si="6"/>
        <v>#DIV/0!</v>
      </c>
      <c r="M44" s="247">
        <f t="shared" si="7"/>
        <v>0</v>
      </c>
      <c r="N44" s="247">
        <f t="shared" si="8"/>
        <v>0</v>
      </c>
    </row>
    <row r="45" spans="1:14" s="65" customFormat="1" ht="18" hidden="1">
      <c r="A45" s="27"/>
      <c r="B45" s="64" t="s">
        <v>60</v>
      </c>
      <c r="C45" s="64"/>
      <c r="D45" s="64"/>
      <c r="E45" s="64"/>
      <c r="F45" s="64"/>
      <c r="G45" s="53"/>
      <c r="H45" s="53" t="e">
        <f>#REF!</f>
        <v>#REF!</v>
      </c>
      <c r="I45" s="53">
        <v>0</v>
      </c>
      <c r="L45" s="36" t="e">
        <f t="shared" si="6"/>
        <v>#DIV/0!</v>
      </c>
      <c r="M45" s="247">
        <f t="shared" si="7"/>
        <v>0</v>
      </c>
      <c r="N45" s="247">
        <f t="shared" si="8"/>
        <v>0</v>
      </c>
    </row>
    <row r="46" spans="1:14" s="65" customFormat="1" ht="18" hidden="1">
      <c r="A46" s="39">
        <v>6</v>
      </c>
      <c r="B46" s="64"/>
      <c r="C46" s="64"/>
      <c r="D46" s="64"/>
      <c r="E46" s="64"/>
      <c r="F46" s="64"/>
      <c r="G46" s="53"/>
      <c r="H46" s="53"/>
      <c r="I46" s="53"/>
      <c r="L46" s="36" t="e">
        <f t="shared" si="6"/>
        <v>#DIV/0!</v>
      </c>
      <c r="M46" s="247">
        <f t="shared" si="7"/>
        <v>0</v>
      </c>
      <c r="N46" s="247">
        <f t="shared" si="8"/>
        <v>0</v>
      </c>
    </row>
    <row r="47" spans="1:14" s="65" customFormat="1" ht="18" hidden="1">
      <c r="A47" s="39"/>
      <c r="B47" s="64" t="s">
        <v>61</v>
      </c>
      <c r="C47" s="64"/>
      <c r="D47" s="64"/>
      <c r="E47" s="64"/>
      <c r="F47" s="64"/>
      <c r="G47" s="53"/>
      <c r="H47" s="53"/>
      <c r="I47" s="53" t="e">
        <f>'[2]надбавка к тарифу'!D10</f>
        <v>#REF!</v>
      </c>
      <c r="L47" s="36" t="e">
        <f t="shared" si="6"/>
        <v>#DIV/0!</v>
      </c>
      <c r="M47" s="247">
        <f t="shared" si="7"/>
        <v>0</v>
      </c>
      <c r="N47" s="247">
        <f t="shared" si="8"/>
        <v>0</v>
      </c>
    </row>
    <row r="48" spans="1:14" s="32" customFormat="1" ht="18" hidden="1">
      <c r="A48" s="39">
        <v>7</v>
      </c>
      <c r="B48" s="59"/>
      <c r="C48" s="59"/>
      <c r="D48" s="59"/>
      <c r="E48" s="59"/>
      <c r="F48" s="59"/>
      <c r="G48" s="35"/>
      <c r="H48" s="35"/>
      <c r="I48" s="35"/>
      <c r="L48" s="36" t="e">
        <f t="shared" si="6"/>
        <v>#DIV/0!</v>
      </c>
      <c r="M48" s="247">
        <f t="shared" si="7"/>
        <v>0</v>
      </c>
      <c r="N48" s="247">
        <f t="shared" si="8"/>
        <v>0</v>
      </c>
    </row>
    <row r="49" spans="1:14" s="32" customFormat="1" ht="18" hidden="1">
      <c r="A49" s="27"/>
      <c r="B49" s="62" t="s">
        <v>62</v>
      </c>
      <c r="C49" s="62"/>
      <c r="D49" s="62"/>
      <c r="E49" s="62"/>
      <c r="F49" s="62"/>
      <c r="G49" s="66"/>
      <c r="H49" s="35"/>
      <c r="I49" s="35"/>
      <c r="L49" s="36" t="e">
        <f t="shared" si="6"/>
        <v>#DIV/0!</v>
      </c>
      <c r="M49" s="247">
        <f t="shared" si="7"/>
        <v>0</v>
      </c>
      <c r="N49" s="247">
        <f t="shared" si="8"/>
        <v>0</v>
      </c>
    </row>
    <row r="50" spans="1:14" s="32" customFormat="1" ht="18" hidden="1">
      <c r="A50" s="27">
        <v>8</v>
      </c>
      <c r="B50" s="59"/>
      <c r="C50" s="59"/>
      <c r="D50" s="59"/>
      <c r="E50" s="59"/>
      <c r="F50" s="59"/>
      <c r="G50" s="35"/>
      <c r="H50" s="35"/>
      <c r="I50" s="35"/>
      <c r="L50" s="36" t="e">
        <f t="shared" si="6"/>
        <v>#DIV/0!</v>
      </c>
      <c r="M50" s="247">
        <f t="shared" si="7"/>
        <v>0</v>
      </c>
      <c r="N50" s="247">
        <f t="shared" si="8"/>
        <v>0</v>
      </c>
    </row>
    <row r="51" spans="1:14" ht="18" hidden="1">
      <c r="A51" s="27"/>
      <c r="B51" s="62" t="s">
        <v>63</v>
      </c>
      <c r="C51" s="62"/>
      <c r="D51" s="62"/>
      <c r="E51" s="62"/>
      <c r="F51" s="62"/>
      <c r="G51" s="167"/>
      <c r="H51" s="35"/>
      <c r="I51" s="66" t="e">
        <f>I43/I47</f>
        <v>#REF!</v>
      </c>
      <c r="L51" s="36" t="e">
        <f t="shared" si="6"/>
        <v>#DIV/0!</v>
      </c>
      <c r="M51" s="247">
        <f t="shared" si="7"/>
        <v>0</v>
      </c>
      <c r="N51" s="247">
        <f t="shared" si="8"/>
        <v>0</v>
      </c>
    </row>
    <row r="52" spans="1:7" s="57" customFormat="1" ht="18">
      <c r="A52" s="249"/>
      <c r="B52" s="250"/>
      <c r="C52" s="69"/>
      <c r="D52" s="69"/>
      <c r="E52" s="69"/>
      <c r="F52" s="69"/>
      <c r="G52" s="70"/>
    </row>
    <row r="53" spans="1:11" s="57" customFormat="1" ht="25.5" customHeight="1">
      <c r="A53" s="68"/>
      <c r="B53" s="122" t="s">
        <v>130</v>
      </c>
      <c r="C53" s="124" t="s">
        <v>131</v>
      </c>
      <c r="D53" s="69"/>
      <c r="E53" s="69"/>
      <c r="F53" s="69"/>
      <c r="G53" s="70"/>
      <c r="K53" s="229"/>
    </row>
    <row r="54" spans="1:14" s="57" customFormat="1" ht="27.75" customHeight="1">
      <c r="A54" s="68"/>
      <c r="B54" s="122" t="s">
        <v>161</v>
      </c>
      <c r="C54" s="122" t="s">
        <v>155</v>
      </c>
      <c r="D54" s="199"/>
      <c r="H54" s="199"/>
      <c r="I54" s="199"/>
      <c r="J54" s="199"/>
      <c r="K54" s="332"/>
      <c r="L54" s="333"/>
      <c r="M54" s="240"/>
      <c r="N54" s="240"/>
    </row>
    <row r="55" spans="2:11" s="57" customFormat="1" ht="17.25" customHeight="1">
      <c r="B55" s="100" t="s">
        <v>147</v>
      </c>
      <c r="C55" s="100"/>
      <c r="D55" s="100"/>
      <c r="E55" s="100"/>
      <c r="F55" s="100"/>
      <c r="G55" s="108"/>
      <c r="H55" s="103"/>
      <c r="I55" s="103"/>
      <c r="J55" s="103"/>
      <c r="K55" s="103"/>
    </row>
    <row r="56" spans="1:11" s="57" customFormat="1" ht="15">
      <c r="A56" s="81"/>
      <c r="B56" s="100" t="s">
        <v>148</v>
      </c>
      <c r="C56" s="100"/>
      <c r="D56" s="100"/>
      <c r="E56" s="100"/>
      <c r="F56" s="100"/>
      <c r="G56" s="108"/>
      <c r="H56" s="103"/>
      <c r="I56" s="103"/>
      <c r="J56" s="103"/>
      <c r="K56" s="103"/>
    </row>
    <row r="57" spans="1:11" s="57" customFormat="1" ht="15">
      <c r="A57" s="68"/>
      <c r="B57" s="100"/>
      <c r="C57" s="100"/>
      <c r="D57" s="100"/>
      <c r="E57" s="100"/>
      <c r="F57" s="100"/>
      <c r="G57" s="108"/>
      <c r="H57" s="103"/>
      <c r="I57" s="103"/>
      <c r="J57" s="103"/>
      <c r="K57" s="103"/>
    </row>
    <row r="58" spans="1:7" s="57" customFormat="1" ht="12.75">
      <c r="A58" s="68"/>
      <c r="G58" s="70"/>
    </row>
    <row r="59" spans="1:7" s="57" customFormat="1" ht="12.75">
      <c r="A59" s="68"/>
      <c r="G59" s="70"/>
    </row>
    <row r="60" spans="1:7" s="57" customFormat="1" ht="12.75">
      <c r="A60" s="68"/>
      <c r="G60" s="70"/>
    </row>
    <row r="61" spans="1:7" s="57" customFormat="1" ht="12.75">
      <c r="A61" s="68"/>
      <c r="G61" s="70"/>
    </row>
    <row r="62" spans="1:7" s="57" customFormat="1" ht="12.75">
      <c r="A62" s="68"/>
      <c r="G62" s="70"/>
    </row>
    <row r="63" spans="1:7" s="57" customFormat="1" ht="12.75">
      <c r="A63" s="68"/>
      <c r="G63" s="70"/>
    </row>
    <row r="64" spans="1:7" s="57" customFormat="1" ht="12.75">
      <c r="A64" s="68"/>
      <c r="G64" s="70"/>
    </row>
    <row r="65" spans="1:7" s="57" customFormat="1" ht="12.75">
      <c r="A65" s="68"/>
      <c r="G65" s="70"/>
    </row>
    <row r="66" spans="1:7" s="57" customFormat="1" ht="12.75">
      <c r="A66" s="68"/>
      <c r="G66" s="70"/>
    </row>
    <row r="67" spans="1:7" s="57" customFormat="1" ht="12.75">
      <c r="A67" s="68"/>
      <c r="G67" s="70"/>
    </row>
    <row r="68" spans="1:7" s="57" customFormat="1" ht="12.75">
      <c r="A68" s="68"/>
      <c r="G68" s="70"/>
    </row>
    <row r="69" spans="1:7" s="57" customFormat="1" ht="12.75">
      <c r="A69" s="68"/>
      <c r="G69" s="70"/>
    </row>
    <row r="70" spans="1:7" s="57" customFormat="1" ht="12.75">
      <c r="A70" s="68"/>
      <c r="G70" s="70"/>
    </row>
    <row r="71" spans="1:7" s="57" customFormat="1" ht="12.75">
      <c r="A71" s="68"/>
      <c r="G71" s="70"/>
    </row>
    <row r="72" spans="1:7" s="57" customFormat="1" ht="12.75">
      <c r="A72" s="68"/>
      <c r="G72" s="70"/>
    </row>
    <row r="73" spans="1:7" s="57" customFormat="1" ht="12.75">
      <c r="A73" s="68"/>
      <c r="G73" s="70"/>
    </row>
    <row r="74" spans="1:7" s="57" customFormat="1" ht="12.75">
      <c r="A74" s="68"/>
      <c r="G74" s="70"/>
    </row>
    <row r="75" spans="1:7" s="57" customFormat="1" ht="12.75">
      <c r="A75" s="68"/>
      <c r="G75" s="70"/>
    </row>
    <row r="76" spans="1:7" s="57" customFormat="1" ht="12.75">
      <c r="A76" s="68"/>
      <c r="G76" s="70"/>
    </row>
    <row r="77" spans="1:7" s="57" customFormat="1" ht="12.75">
      <c r="A77" s="68"/>
      <c r="G77" s="70"/>
    </row>
    <row r="78" spans="1:7" s="57" customFormat="1" ht="12.75">
      <c r="A78" s="68"/>
      <c r="G78" s="70"/>
    </row>
    <row r="79" spans="1:7" s="57" customFormat="1" ht="12.75">
      <c r="A79" s="68"/>
      <c r="G79" s="70"/>
    </row>
    <row r="80" spans="1:7" s="57" customFormat="1" ht="12.75">
      <c r="A80" s="68"/>
      <c r="G80" s="70"/>
    </row>
    <row r="81" spans="1:7" s="57" customFormat="1" ht="12.75">
      <c r="A81" s="68"/>
      <c r="G81" s="70"/>
    </row>
    <row r="82" spans="1:7" s="57" customFormat="1" ht="12.75">
      <c r="A82" s="68"/>
      <c r="G82" s="70"/>
    </row>
    <row r="83" spans="1:7" s="57" customFormat="1" ht="12.75">
      <c r="A83" s="68"/>
      <c r="G83" s="70"/>
    </row>
    <row r="84" spans="1:7" s="57" customFormat="1" ht="12.75">
      <c r="A84" s="68"/>
      <c r="G84" s="70"/>
    </row>
    <row r="85" spans="1:7" s="57" customFormat="1" ht="12.75">
      <c r="A85" s="68"/>
      <c r="G85" s="70"/>
    </row>
    <row r="86" spans="1:7" s="57" customFormat="1" ht="12.75">
      <c r="A86" s="68"/>
      <c r="G86" s="70"/>
    </row>
    <row r="87" spans="1:7" s="57" customFormat="1" ht="12.75">
      <c r="A87" s="68"/>
      <c r="G87" s="70"/>
    </row>
    <row r="88" spans="1:7" s="57" customFormat="1" ht="12.75">
      <c r="A88" s="68"/>
      <c r="G88" s="70"/>
    </row>
    <row r="89" spans="1:7" s="57" customFormat="1" ht="12.75">
      <c r="A89" s="68"/>
      <c r="G89" s="70"/>
    </row>
    <row r="90" spans="1:7" s="57" customFormat="1" ht="12.75">
      <c r="A90" s="68"/>
      <c r="G90" s="70"/>
    </row>
    <row r="91" spans="1:7" s="57" customFormat="1" ht="12.75">
      <c r="A91" s="68"/>
      <c r="G91" s="70"/>
    </row>
    <row r="92" spans="1:7" s="57" customFormat="1" ht="12.75">
      <c r="A92" s="68"/>
      <c r="G92" s="70"/>
    </row>
    <row r="93" spans="1:7" s="57" customFormat="1" ht="12.75">
      <c r="A93" s="68"/>
      <c r="G93" s="70"/>
    </row>
    <row r="94" spans="1:7" s="57" customFormat="1" ht="12.75">
      <c r="A94" s="68"/>
      <c r="G94" s="70"/>
    </row>
    <row r="95" spans="1:7" s="57" customFormat="1" ht="12.75">
      <c r="A95" s="68"/>
      <c r="G95" s="70"/>
    </row>
    <row r="96" spans="1:7" s="57" customFormat="1" ht="12.75">
      <c r="A96" s="68"/>
      <c r="G96" s="70"/>
    </row>
    <row r="97" spans="1:7" s="57" customFormat="1" ht="12.75">
      <c r="A97" s="68"/>
      <c r="G97" s="70"/>
    </row>
    <row r="98" spans="1:7" s="57" customFormat="1" ht="12.75">
      <c r="A98" s="68"/>
      <c r="G98" s="70"/>
    </row>
    <row r="99" spans="1:7" s="57" customFormat="1" ht="12.75">
      <c r="A99" s="68"/>
      <c r="G99" s="70"/>
    </row>
    <row r="100" spans="1:7" s="57" customFormat="1" ht="12.75">
      <c r="A100" s="68"/>
      <c r="G100" s="70"/>
    </row>
    <row r="101" spans="1:7" s="57" customFormat="1" ht="12.75">
      <c r="A101" s="68"/>
      <c r="G101" s="70"/>
    </row>
    <row r="102" spans="1:7" s="57" customFormat="1" ht="12.75">
      <c r="A102" s="68"/>
      <c r="G102" s="70"/>
    </row>
    <row r="103" spans="1:7" s="57" customFormat="1" ht="12.75">
      <c r="A103" s="68"/>
      <c r="G103" s="70"/>
    </row>
    <row r="104" spans="1:7" s="57" customFormat="1" ht="12.75">
      <c r="A104" s="68"/>
      <c r="G104" s="70"/>
    </row>
    <row r="105" spans="1:7" s="57" customFormat="1" ht="12.75">
      <c r="A105" s="68"/>
      <c r="G105" s="70"/>
    </row>
    <row r="106" spans="1:7" s="57" customFormat="1" ht="12.75">
      <c r="A106" s="68"/>
      <c r="G106" s="70"/>
    </row>
    <row r="107" spans="1:7" s="57" customFormat="1" ht="12.75">
      <c r="A107" s="68"/>
      <c r="G107" s="70"/>
    </row>
    <row r="108" spans="1:7" s="57" customFormat="1" ht="12.75">
      <c r="A108" s="68"/>
      <c r="G108" s="70"/>
    </row>
    <row r="109" spans="1:7" s="57" customFormat="1" ht="12.75">
      <c r="A109" s="68"/>
      <c r="G109" s="70"/>
    </row>
    <row r="110" spans="1:7" s="57" customFormat="1" ht="12.75">
      <c r="A110" s="68"/>
      <c r="G110" s="70"/>
    </row>
    <row r="111" spans="1:7" s="57" customFormat="1" ht="12.75">
      <c r="A111" s="68"/>
      <c r="G111" s="70"/>
    </row>
    <row r="112" spans="1:7" s="57" customFormat="1" ht="12.75">
      <c r="A112" s="68"/>
      <c r="G112" s="70"/>
    </row>
    <row r="113" spans="1:7" s="57" customFormat="1" ht="12.75">
      <c r="A113" s="68"/>
      <c r="G113" s="70"/>
    </row>
    <row r="114" spans="1:7" s="57" customFormat="1" ht="12.75">
      <c r="A114" s="68"/>
      <c r="G114" s="70"/>
    </row>
    <row r="115" spans="1:7" s="57" customFormat="1" ht="12.75">
      <c r="A115" s="68"/>
      <c r="G115" s="70"/>
    </row>
    <row r="116" spans="1:7" s="57" customFormat="1" ht="12.75">
      <c r="A116" s="68"/>
      <c r="G116" s="70"/>
    </row>
    <row r="117" spans="1:7" s="57" customFormat="1" ht="12.75">
      <c r="A117" s="68"/>
      <c r="G117" s="70"/>
    </row>
    <row r="118" spans="1:7" s="57" customFormat="1" ht="12.75">
      <c r="A118" s="68"/>
      <c r="G118" s="70"/>
    </row>
    <row r="119" spans="1:7" s="57" customFormat="1" ht="12.75">
      <c r="A119" s="68"/>
      <c r="G119" s="70"/>
    </row>
    <row r="120" spans="1:7" s="57" customFormat="1" ht="12.75">
      <c r="A120" s="68"/>
      <c r="G120" s="70"/>
    </row>
    <row r="121" spans="1:7" s="57" customFormat="1" ht="12.75">
      <c r="A121" s="68"/>
      <c r="G121" s="70"/>
    </row>
    <row r="122" spans="1:7" s="57" customFormat="1" ht="12.75">
      <c r="A122" s="68"/>
      <c r="G122" s="70"/>
    </row>
    <row r="123" spans="1:7" s="57" customFormat="1" ht="12.75">
      <c r="A123" s="68"/>
      <c r="G123" s="70"/>
    </row>
    <row r="124" spans="1:7" s="57" customFormat="1" ht="12.75">
      <c r="A124" s="68"/>
      <c r="G124" s="70"/>
    </row>
    <row r="125" spans="1:7" s="57" customFormat="1" ht="12.75">
      <c r="A125" s="68"/>
      <c r="G125" s="70"/>
    </row>
    <row r="126" spans="1:7" s="57" customFormat="1" ht="12.75">
      <c r="A126" s="68"/>
      <c r="G126" s="70"/>
    </row>
    <row r="127" spans="1:7" s="57" customFormat="1" ht="12.75">
      <c r="A127" s="68"/>
      <c r="G127" s="70"/>
    </row>
    <row r="128" spans="1:7" s="57" customFormat="1" ht="12.75">
      <c r="A128" s="68"/>
      <c r="G128" s="70"/>
    </row>
    <row r="129" spans="1:7" s="57" customFormat="1" ht="12.75">
      <c r="A129" s="68"/>
      <c r="G129" s="70"/>
    </row>
    <row r="130" spans="1:7" s="57" customFormat="1" ht="12.75">
      <c r="A130" s="68"/>
      <c r="G130" s="70"/>
    </row>
    <row r="131" spans="1:7" s="57" customFormat="1" ht="12.75">
      <c r="A131" s="68"/>
      <c r="G131" s="70"/>
    </row>
    <row r="132" spans="1:7" s="57" customFormat="1" ht="12.75">
      <c r="A132" s="68"/>
      <c r="G132" s="70"/>
    </row>
    <row r="133" spans="1:7" s="57" customFormat="1" ht="12.75">
      <c r="A133" s="68"/>
      <c r="G133" s="70"/>
    </row>
    <row r="134" spans="1:7" s="57" customFormat="1" ht="12.75">
      <c r="A134" s="68"/>
      <c r="G134" s="70"/>
    </row>
    <row r="135" spans="1:7" s="57" customFormat="1" ht="12.75">
      <c r="A135" s="68"/>
      <c r="G135" s="70"/>
    </row>
    <row r="136" spans="1:7" s="57" customFormat="1" ht="12.75">
      <c r="A136" s="68"/>
      <c r="G136" s="70"/>
    </row>
    <row r="137" spans="1:7" s="57" customFormat="1" ht="12.75">
      <c r="A137" s="68"/>
      <c r="G137" s="70"/>
    </row>
    <row r="138" spans="1:7" s="57" customFormat="1" ht="12.75">
      <c r="A138" s="68"/>
      <c r="G138" s="70"/>
    </row>
    <row r="139" spans="1:7" s="57" customFormat="1" ht="12.75">
      <c r="A139" s="68"/>
      <c r="G139" s="70"/>
    </row>
    <row r="140" spans="1:7" s="57" customFormat="1" ht="12.75">
      <c r="A140" s="68"/>
      <c r="G140" s="70"/>
    </row>
    <row r="141" spans="1:7" s="57" customFormat="1" ht="12.75">
      <c r="A141" s="68"/>
      <c r="G141" s="70"/>
    </row>
    <row r="142" spans="1:7" s="57" customFormat="1" ht="12.75">
      <c r="A142" s="68"/>
      <c r="G142" s="70"/>
    </row>
    <row r="143" spans="1:7" s="57" customFormat="1" ht="12.75">
      <c r="A143" s="68"/>
      <c r="G143" s="70"/>
    </row>
    <row r="144" spans="1:7" s="57" customFormat="1" ht="12.75">
      <c r="A144" s="68"/>
      <c r="G144" s="70"/>
    </row>
    <row r="145" spans="1:7" s="57" customFormat="1" ht="12.75">
      <c r="A145" s="68"/>
      <c r="G145" s="70"/>
    </row>
    <row r="146" spans="1:7" s="57" customFormat="1" ht="12.75">
      <c r="A146" s="68"/>
      <c r="G146" s="70"/>
    </row>
    <row r="147" spans="1:7" s="57" customFormat="1" ht="12.75">
      <c r="A147" s="68"/>
      <c r="G147" s="70"/>
    </row>
    <row r="148" spans="1:7" s="57" customFormat="1" ht="12.75">
      <c r="A148" s="68"/>
      <c r="G148" s="70"/>
    </row>
    <row r="149" spans="1:7" s="57" customFormat="1" ht="12.75">
      <c r="A149" s="68"/>
      <c r="G149" s="70"/>
    </row>
    <row r="150" spans="1:7" s="57" customFormat="1" ht="12.75">
      <c r="A150" s="68"/>
      <c r="G150" s="70"/>
    </row>
    <row r="151" spans="1:7" s="57" customFormat="1" ht="12.75">
      <c r="A151" s="68"/>
      <c r="G151" s="70"/>
    </row>
    <row r="152" spans="1:7" s="57" customFormat="1" ht="12.75">
      <c r="A152" s="68"/>
      <c r="G152" s="70"/>
    </row>
    <row r="153" spans="1:7" s="57" customFormat="1" ht="12.75">
      <c r="A153" s="68"/>
      <c r="G153" s="70"/>
    </row>
    <row r="154" spans="1:7" s="57" customFormat="1" ht="12.75">
      <c r="A154" s="68"/>
      <c r="G154" s="70"/>
    </row>
    <row r="155" spans="1:7" s="57" customFormat="1" ht="12.75">
      <c r="A155" s="68"/>
      <c r="G155" s="70"/>
    </row>
    <row r="156" spans="1:7" s="57" customFormat="1" ht="12.75">
      <c r="A156" s="68"/>
      <c r="G156" s="70"/>
    </row>
    <row r="157" spans="1:7" s="57" customFormat="1" ht="12.75">
      <c r="A157" s="68"/>
      <c r="G157" s="70"/>
    </row>
    <row r="158" spans="1:7" s="57" customFormat="1" ht="12.75">
      <c r="A158" s="68"/>
      <c r="G158" s="70"/>
    </row>
    <row r="159" spans="1:7" s="57" customFormat="1" ht="12.75">
      <c r="A159" s="68"/>
      <c r="G159" s="70"/>
    </row>
    <row r="160" spans="1:7" s="57" customFormat="1" ht="12.75">
      <c r="A160" s="68"/>
      <c r="G160" s="70"/>
    </row>
    <row r="161" spans="1:7" s="57" customFormat="1" ht="12.75">
      <c r="A161" s="68"/>
      <c r="G161" s="70"/>
    </row>
    <row r="162" spans="1:7" s="57" customFormat="1" ht="12.75">
      <c r="A162" s="68"/>
      <c r="G162" s="70"/>
    </row>
    <row r="163" spans="1:7" s="57" customFormat="1" ht="12.75">
      <c r="A163" s="68"/>
      <c r="G163" s="70"/>
    </row>
    <row r="164" spans="1:7" s="57" customFormat="1" ht="12.75">
      <c r="A164" s="68"/>
      <c r="G164" s="70"/>
    </row>
    <row r="165" spans="1:7" s="57" customFormat="1" ht="12.75">
      <c r="A165" s="68"/>
      <c r="G165" s="70"/>
    </row>
    <row r="166" spans="1:7" s="57" customFormat="1" ht="12.75">
      <c r="A166" s="68"/>
      <c r="G166" s="70"/>
    </row>
    <row r="167" spans="1:7" s="57" customFormat="1" ht="12.75">
      <c r="A167" s="68"/>
      <c r="G167" s="70"/>
    </row>
    <row r="168" spans="1:7" s="57" customFormat="1" ht="12.75">
      <c r="A168" s="68"/>
      <c r="G168" s="70"/>
    </row>
    <row r="169" spans="1:7" s="57" customFormat="1" ht="12.75">
      <c r="A169" s="68"/>
      <c r="G169" s="70"/>
    </row>
    <row r="170" spans="1:7" s="57" customFormat="1" ht="12.75">
      <c r="A170" s="68"/>
      <c r="G170" s="70"/>
    </row>
    <row r="171" spans="1:7" s="57" customFormat="1" ht="12.75">
      <c r="A171" s="68"/>
      <c r="G171" s="70"/>
    </row>
    <row r="172" spans="1:7" s="57" customFormat="1" ht="12.75">
      <c r="A172" s="68"/>
      <c r="G172" s="70"/>
    </row>
    <row r="173" spans="1:7" s="57" customFormat="1" ht="12.75">
      <c r="A173" s="68"/>
      <c r="G173" s="70"/>
    </row>
    <row r="174" spans="1:7" s="57" customFormat="1" ht="12.75">
      <c r="A174" s="68"/>
      <c r="G174" s="70"/>
    </row>
    <row r="175" spans="1:7" s="57" customFormat="1" ht="12.75">
      <c r="A175" s="68"/>
      <c r="G175" s="70"/>
    </row>
    <row r="176" spans="1:7" s="57" customFormat="1" ht="12.75">
      <c r="A176" s="68"/>
      <c r="G176" s="70"/>
    </row>
    <row r="177" spans="1:7" s="57" customFormat="1" ht="12.75">
      <c r="A177" s="68"/>
      <c r="G177" s="70"/>
    </row>
    <row r="178" spans="1:7" s="57" customFormat="1" ht="12.75">
      <c r="A178" s="68"/>
      <c r="G178" s="70"/>
    </row>
    <row r="179" spans="1:7" s="57" customFormat="1" ht="12.75">
      <c r="A179" s="68"/>
      <c r="G179" s="70"/>
    </row>
    <row r="180" spans="1:7" s="57" customFormat="1" ht="12.75">
      <c r="A180" s="68"/>
      <c r="G180" s="70"/>
    </row>
    <row r="181" spans="1:7" s="57" customFormat="1" ht="12.75">
      <c r="A181" s="68"/>
      <c r="G181" s="70"/>
    </row>
    <row r="182" spans="1:7" s="57" customFormat="1" ht="12.75">
      <c r="A182" s="68"/>
      <c r="G182" s="70"/>
    </row>
    <row r="183" spans="1:7" s="57" customFormat="1" ht="12.75">
      <c r="A183" s="68"/>
      <c r="G183" s="70"/>
    </row>
    <row r="184" spans="1:7" s="57" customFormat="1" ht="12.75">
      <c r="A184" s="68"/>
      <c r="G184" s="70"/>
    </row>
    <row r="185" spans="1:7" s="57" customFormat="1" ht="12.75">
      <c r="A185" s="68"/>
      <c r="G185" s="70"/>
    </row>
    <row r="186" spans="1:7" s="57" customFormat="1" ht="12.75">
      <c r="A186" s="68"/>
      <c r="G186" s="70"/>
    </row>
    <row r="187" spans="1:7" s="57" customFormat="1" ht="12.75">
      <c r="A187" s="68"/>
      <c r="G187" s="70"/>
    </row>
    <row r="188" spans="1:7" s="57" customFormat="1" ht="12.75">
      <c r="A188" s="68"/>
      <c r="G188" s="70"/>
    </row>
    <row r="189" spans="1:7" s="57" customFormat="1" ht="12.75">
      <c r="A189" s="68"/>
      <c r="G189" s="70"/>
    </row>
    <row r="190" spans="1:7" s="57" customFormat="1" ht="12.75">
      <c r="A190" s="68"/>
      <c r="G190" s="70"/>
    </row>
    <row r="191" spans="1:7" s="57" customFormat="1" ht="12.75">
      <c r="A191" s="68"/>
      <c r="G191" s="70"/>
    </row>
    <row r="192" spans="1:7" s="57" customFormat="1" ht="12.75">
      <c r="A192" s="68"/>
      <c r="G192" s="70"/>
    </row>
    <row r="193" spans="1:7" s="57" customFormat="1" ht="12.75">
      <c r="A193" s="68"/>
      <c r="G193" s="70"/>
    </row>
    <row r="194" spans="1:7" s="57" customFormat="1" ht="12.75">
      <c r="A194" s="68"/>
      <c r="G194" s="70"/>
    </row>
    <row r="195" spans="1:7" s="57" customFormat="1" ht="12.75">
      <c r="A195" s="68"/>
      <c r="G195" s="70"/>
    </row>
    <row r="196" spans="1:7" s="57" customFormat="1" ht="12.75">
      <c r="A196" s="68"/>
      <c r="G196" s="70"/>
    </row>
    <row r="197" spans="1:7" s="57" customFormat="1" ht="12.75">
      <c r="A197" s="68"/>
      <c r="G197" s="70"/>
    </row>
    <row r="198" spans="1:7" s="57" customFormat="1" ht="12.75">
      <c r="A198" s="68"/>
      <c r="G198" s="70"/>
    </row>
    <row r="199" spans="1:7" s="57" customFormat="1" ht="12.75">
      <c r="A199" s="68"/>
      <c r="G199" s="70"/>
    </row>
    <row r="200" spans="1:7" s="57" customFormat="1" ht="12.75">
      <c r="A200" s="68"/>
      <c r="G200" s="70"/>
    </row>
    <row r="201" spans="1:7" s="57" customFormat="1" ht="12.75">
      <c r="A201" s="68"/>
      <c r="G201" s="70"/>
    </row>
    <row r="202" spans="1:7" s="57" customFormat="1" ht="12.75">
      <c r="A202" s="68"/>
      <c r="G202" s="70"/>
    </row>
    <row r="203" spans="1:7" s="57" customFormat="1" ht="12.75">
      <c r="A203" s="68"/>
      <c r="G203" s="70"/>
    </row>
    <row r="204" spans="1:7" s="57" customFormat="1" ht="12.75">
      <c r="A204" s="68"/>
      <c r="G204" s="70"/>
    </row>
    <row r="205" spans="1:7" s="57" customFormat="1" ht="12.75">
      <c r="A205" s="68"/>
      <c r="G205" s="70"/>
    </row>
    <row r="206" spans="1:7" s="57" customFormat="1" ht="12.75">
      <c r="A206" s="68"/>
      <c r="G206" s="70"/>
    </row>
    <row r="207" spans="1:7" s="57" customFormat="1" ht="12.75">
      <c r="A207" s="68"/>
      <c r="G207" s="70"/>
    </row>
    <row r="208" spans="1:7" s="57" customFormat="1" ht="12.75">
      <c r="A208" s="68"/>
      <c r="G208" s="70"/>
    </row>
    <row r="209" spans="1:7" s="57" customFormat="1" ht="12.75">
      <c r="A209" s="68"/>
      <c r="G209" s="70"/>
    </row>
    <row r="210" spans="1:7" s="57" customFormat="1" ht="12.75">
      <c r="A210" s="68"/>
      <c r="G210" s="70"/>
    </row>
    <row r="211" spans="1:7" s="57" customFormat="1" ht="12.75">
      <c r="A211" s="68"/>
      <c r="G211" s="70"/>
    </row>
    <row r="212" spans="1:7" s="57" customFormat="1" ht="12.75">
      <c r="A212" s="68"/>
      <c r="G212" s="70"/>
    </row>
    <row r="213" spans="1:7" s="57" customFormat="1" ht="12.75">
      <c r="A213" s="68"/>
      <c r="G213" s="70"/>
    </row>
    <row r="214" spans="1:7" s="57" customFormat="1" ht="12.75">
      <c r="A214" s="68"/>
      <c r="G214" s="70"/>
    </row>
    <row r="215" spans="1:7" s="57" customFormat="1" ht="12.75">
      <c r="A215" s="68"/>
      <c r="G215" s="70"/>
    </row>
    <row r="216" spans="1:7" s="57" customFormat="1" ht="12.75">
      <c r="A216" s="68"/>
      <c r="G216" s="70"/>
    </row>
    <row r="217" spans="1:7" s="57" customFormat="1" ht="12.75">
      <c r="A217" s="68"/>
      <c r="G217" s="70"/>
    </row>
    <row r="218" spans="1:7" s="57" customFormat="1" ht="12.75">
      <c r="A218" s="68"/>
      <c r="G218" s="70"/>
    </row>
    <row r="219" spans="1:7" s="57" customFormat="1" ht="12.75">
      <c r="A219" s="68"/>
      <c r="G219" s="70"/>
    </row>
    <row r="220" spans="1:7" s="57" customFormat="1" ht="12.75">
      <c r="A220" s="68"/>
      <c r="G220" s="70"/>
    </row>
    <row r="221" spans="1:7" s="57" customFormat="1" ht="12.75">
      <c r="A221" s="68"/>
      <c r="G221" s="70"/>
    </row>
    <row r="222" spans="1:7" s="57" customFormat="1" ht="12.75">
      <c r="A222" s="68"/>
      <c r="G222" s="70"/>
    </row>
    <row r="223" spans="1:7" s="57" customFormat="1" ht="12.75">
      <c r="A223" s="68"/>
      <c r="G223" s="70"/>
    </row>
    <row r="224" spans="1:7" s="57" customFormat="1" ht="12.75">
      <c r="A224" s="68"/>
      <c r="G224" s="70"/>
    </row>
    <row r="225" spans="1:7" s="57" customFormat="1" ht="12.75">
      <c r="A225" s="68"/>
      <c r="G225" s="70"/>
    </row>
    <row r="226" spans="1:7" s="57" customFormat="1" ht="12.75">
      <c r="A226" s="68"/>
      <c r="G226" s="70"/>
    </row>
    <row r="227" spans="1:7" s="57" customFormat="1" ht="12.75">
      <c r="A227" s="68"/>
      <c r="G227" s="70"/>
    </row>
    <row r="228" spans="1:7" s="57" customFormat="1" ht="12.75">
      <c r="A228" s="68"/>
      <c r="G228" s="70"/>
    </row>
    <row r="229" spans="1:7" s="57" customFormat="1" ht="12.75">
      <c r="A229" s="68"/>
      <c r="G229" s="70"/>
    </row>
    <row r="230" spans="1:7" s="57" customFormat="1" ht="12.75">
      <c r="A230" s="68"/>
      <c r="G230" s="70"/>
    </row>
    <row r="231" spans="1:7" s="57" customFormat="1" ht="12.75">
      <c r="A231" s="68"/>
      <c r="G231" s="70"/>
    </row>
    <row r="232" spans="1:7" s="57" customFormat="1" ht="12.75">
      <c r="A232" s="68"/>
      <c r="G232" s="70"/>
    </row>
    <row r="233" spans="1:7" s="57" customFormat="1" ht="12.75">
      <c r="A233" s="68"/>
      <c r="G233" s="70"/>
    </row>
    <row r="234" spans="1:7" s="57" customFormat="1" ht="12.75">
      <c r="A234" s="68"/>
      <c r="G234" s="70"/>
    </row>
    <row r="235" spans="1:7" s="57" customFormat="1" ht="12.75">
      <c r="A235" s="68"/>
      <c r="G235" s="70"/>
    </row>
    <row r="236" spans="1:7" s="57" customFormat="1" ht="12.75">
      <c r="A236" s="68"/>
      <c r="G236" s="70"/>
    </row>
    <row r="237" spans="1:7" s="57" customFormat="1" ht="12.75">
      <c r="A237" s="68"/>
      <c r="G237" s="70"/>
    </row>
    <row r="238" spans="1:7" s="57" customFormat="1" ht="12.75">
      <c r="A238" s="68"/>
      <c r="G238" s="70"/>
    </row>
    <row r="239" spans="1:7" s="57" customFormat="1" ht="12.75">
      <c r="A239" s="68"/>
      <c r="G239" s="70"/>
    </row>
    <row r="240" spans="1:7" s="57" customFormat="1" ht="12.75">
      <c r="A240" s="68"/>
      <c r="G240" s="70"/>
    </row>
    <row r="241" spans="1:7" s="57" customFormat="1" ht="12.75">
      <c r="A241" s="68"/>
      <c r="G241" s="70"/>
    </row>
    <row r="242" spans="1:7" s="57" customFormat="1" ht="12.75">
      <c r="A242" s="68"/>
      <c r="G242" s="70"/>
    </row>
    <row r="243" spans="1:7" s="57" customFormat="1" ht="12.75">
      <c r="A243" s="68"/>
      <c r="G243" s="70"/>
    </row>
    <row r="244" spans="1:7" s="57" customFormat="1" ht="12.75">
      <c r="A244" s="68"/>
      <c r="G244" s="70"/>
    </row>
    <row r="245" spans="1:7" s="57" customFormat="1" ht="12.75">
      <c r="A245" s="68"/>
      <c r="G245" s="70"/>
    </row>
    <row r="246" spans="1:7" s="57" customFormat="1" ht="12.75">
      <c r="A246" s="68"/>
      <c r="G246" s="70"/>
    </row>
    <row r="247" spans="1:7" s="57" customFormat="1" ht="12.75">
      <c r="A247" s="68"/>
      <c r="G247" s="70"/>
    </row>
    <row r="248" spans="1:7" s="57" customFormat="1" ht="12.75">
      <c r="A248" s="68"/>
      <c r="G248" s="70"/>
    </row>
    <row r="249" spans="1:7" s="57" customFormat="1" ht="12.75">
      <c r="A249" s="68"/>
      <c r="G249" s="70"/>
    </row>
    <row r="250" spans="1:7" s="57" customFormat="1" ht="12.75">
      <c r="A250" s="68"/>
      <c r="G250" s="70"/>
    </row>
    <row r="251" spans="1:7" s="57" customFormat="1" ht="12.75">
      <c r="A251" s="68"/>
      <c r="G251" s="70"/>
    </row>
    <row r="252" spans="1:7" s="57" customFormat="1" ht="12.75">
      <c r="A252" s="68"/>
      <c r="G252" s="70"/>
    </row>
    <row r="253" spans="1:7" s="57" customFormat="1" ht="12.75">
      <c r="A253" s="68"/>
      <c r="G253" s="70"/>
    </row>
    <row r="254" spans="1:7" s="57" customFormat="1" ht="12.75">
      <c r="A254" s="68"/>
      <c r="G254" s="70"/>
    </row>
    <row r="255" spans="1:7" s="57" customFormat="1" ht="12.75">
      <c r="A255" s="68"/>
      <c r="G255" s="70"/>
    </row>
    <row r="256" spans="1:7" s="57" customFormat="1" ht="12.75">
      <c r="A256" s="68"/>
      <c r="G256" s="70"/>
    </row>
    <row r="257" spans="1:7" s="57" customFormat="1" ht="12.75">
      <c r="A257" s="68"/>
      <c r="G257" s="70"/>
    </row>
    <row r="258" spans="1:7" s="57" customFormat="1" ht="12.75">
      <c r="A258" s="68"/>
      <c r="G258" s="70"/>
    </row>
    <row r="259" spans="1:7" s="57" customFormat="1" ht="12.75">
      <c r="A259" s="68"/>
      <c r="G259" s="70"/>
    </row>
    <row r="260" spans="1:7" s="57" customFormat="1" ht="12.75">
      <c r="A260" s="68"/>
      <c r="G260" s="70"/>
    </row>
    <row r="261" spans="1:7" s="57" customFormat="1" ht="12.75">
      <c r="A261" s="68"/>
      <c r="G261" s="70"/>
    </row>
    <row r="262" spans="1:7" s="57" customFormat="1" ht="12.75">
      <c r="A262" s="68"/>
      <c r="G262" s="70"/>
    </row>
    <row r="263" spans="1:7" s="57" customFormat="1" ht="12.75">
      <c r="A263" s="68"/>
      <c r="G263" s="70"/>
    </row>
    <row r="264" spans="1:7" s="57" customFormat="1" ht="12.75">
      <c r="A264" s="68"/>
      <c r="G264" s="70"/>
    </row>
    <row r="265" spans="1:7" s="57" customFormat="1" ht="12.75">
      <c r="A265" s="68"/>
      <c r="G265" s="70"/>
    </row>
    <row r="266" spans="1:7" s="57" customFormat="1" ht="12.75">
      <c r="A266" s="68"/>
      <c r="G266" s="70"/>
    </row>
    <row r="267" spans="1:7" s="57" customFormat="1" ht="12.75">
      <c r="A267" s="68"/>
      <c r="G267" s="70"/>
    </row>
    <row r="268" spans="1:7" s="57" customFormat="1" ht="12.75">
      <c r="A268" s="68"/>
      <c r="G268" s="70"/>
    </row>
    <row r="269" spans="1:7" s="57" customFormat="1" ht="12.75">
      <c r="A269" s="68"/>
      <c r="G269" s="70"/>
    </row>
    <row r="270" spans="1:7" s="57" customFormat="1" ht="12.75">
      <c r="A270" s="68"/>
      <c r="G270" s="70"/>
    </row>
    <row r="271" spans="1:7" s="57" customFormat="1" ht="12.75">
      <c r="A271" s="68"/>
      <c r="G271" s="70"/>
    </row>
    <row r="272" spans="1:7" s="57" customFormat="1" ht="12.75">
      <c r="A272" s="68"/>
      <c r="G272" s="70"/>
    </row>
    <row r="273" spans="1:7" s="57" customFormat="1" ht="12.75">
      <c r="A273" s="68"/>
      <c r="G273" s="70"/>
    </row>
    <row r="274" spans="1:7" s="57" customFormat="1" ht="12.75">
      <c r="A274" s="68"/>
      <c r="G274" s="70"/>
    </row>
    <row r="275" spans="1:7" s="57" customFormat="1" ht="12.75">
      <c r="A275" s="68"/>
      <c r="G275" s="70"/>
    </row>
    <row r="276" spans="1:7" s="57" customFormat="1" ht="12.75">
      <c r="A276" s="68"/>
      <c r="G276" s="70"/>
    </row>
    <row r="277" spans="1:7" s="57" customFormat="1" ht="12.75">
      <c r="A277" s="68"/>
      <c r="G277" s="70"/>
    </row>
    <row r="278" spans="1:7" s="57" customFormat="1" ht="12.75">
      <c r="A278" s="68"/>
      <c r="G278" s="70"/>
    </row>
    <row r="279" spans="1:7" s="57" customFormat="1" ht="12.75">
      <c r="A279" s="68"/>
      <c r="G279" s="70"/>
    </row>
    <row r="280" spans="1:7" s="57" customFormat="1" ht="12.75">
      <c r="A280" s="68"/>
      <c r="G280" s="70"/>
    </row>
    <row r="281" spans="1:7" s="57" customFormat="1" ht="12.75">
      <c r="A281" s="68"/>
      <c r="G281" s="70"/>
    </row>
    <row r="282" spans="1:7" s="57" customFormat="1" ht="12.75">
      <c r="A282" s="68"/>
      <c r="G282" s="70"/>
    </row>
    <row r="283" spans="1:7" s="57" customFormat="1" ht="12.75">
      <c r="A283" s="68"/>
      <c r="G283" s="70"/>
    </row>
    <row r="284" spans="1:7" s="57" customFormat="1" ht="12.75">
      <c r="A284" s="68"/>
      <c r="G284" s="70"/>
    </row>
    <row r="285" spans="1:7" s="57" customFormat="1" ht="12.75">
      <c r="A285" s="68"/>
      <c r="G285" s="70"/>
    </row>
    <row r="286" spans="1:7" s="57" customFormat="1" ht="12.75">
      <c r="A286" s="68"/>
      <c r="G286" s="70"/>
    </row>
    <row r="287" spans="1:7" s="57" customFormat="1" ht="12.75">
      <c r="A287" s="68"/>
      <c r="G287" s="70"/>
    </row>
    <row r="288" spans="1:7" s="57" customFormat="1" ht="12.75">
      <c r="A288" s="68"/>
      <c r="G288" s="70"/>
    </row>
    <row r="289" spans="1:7" s="57" customFormat="1" ht="12.75">
      <c r="A289" s="68"/>
      <c r="G289" s="70"/>
    </row>
    <row r="290" spans="1:7" s="57" customFormat="1" ht="12.75">
      <c r="A290" s="68"/>
      <c r="G290" s="70"/>
    </row>
    <row r="291" spans="1:7" s="57" customFormat="1" ht="12.75">
      <c r="A291" s="68"/>
      <c r="G291" s="70"/>
    </row>
    <row r="292" spans="1:7" s="57" customFormat="1" ht="12.75">
      <c r="A292" s="68"/>
      <c r="G292" s="70"/>
    </row>
    <row r="293" spans="1:7" s="57" customFormat="1" ht="12.75">
      <c r="A293" s="68"/>
      <c r="G293" s="70"/>
    </row>
    <row r="294" spans="1:7" s="57" customFormat="1" ht="12.75">
      <c r="A294" s="68"/>
      <c r="G294" s="70"/>
    </row>
    <row r="295" spans="1:7" s="57" customFormat="1" ht="12.75">
      <c r="A295" s="68"/>
      <c r="G295" s="70"/>
    </row>
    <row r="296" spans="1:7" s="57" customFormat="1" ht="12.75">
      <c r="A296" s="68"/>
      <c r="G296" s="70"/>
    </row>
    <row r="297" spans="1:7" s="57" customFormat="1" ht="12.75">
      <c r="A297" s="68"/>
      <c r="G297" s="70"/>
    </row>
    <row r="298" spans="1:7" s="57" customFormat="1" ht="12.75">
      <c r="A298" s="68"/>
      <c r="G298" s="70"/>
    </row>
    <row r="299" spans="1:7" s="57" customFormat="1" ht="12.75">
      <c r="A299" s="68"/>
      <c r="G299" s="70"/>
    </row>
    <row r="300" spans="1:7" s="57" customFormat="1" ht="12.75">
      <c r="A300" s="68"/>
      <c r="G300" s="70"/>
    </row>
    <row r="301" spans="1:7" s="57" customFormat="1" ht="12.75">
      <c r="A301" s="68"/>
      <c r="G301" s="70"/>
    </row>
    <row r="302" spans="1:7" s="57" customFormat="1" ht="12.75">
      <c r="A302" s="68"/>
      <c r="G302" s="70"/>
    </row>
    <row r="303" spans="1:7" s="57" customFormat="1" ht="12.75">
      <c r="A303" s="68"/>
      <c r="G303" s="70"/>
    </row>
    <row r="304" spans="1:7" s="57" customFormat="1" ht="12.75">
      <c r="A304" s="68"/>
      <c r="G304" s="70"/>
    </row>
    <row r="305" spans="1:7" s="57" customFormat="1" ht="12.75">
      <c r="A305" s="68"/>
      <c r="G305" s="70"/>
    </row>
    <row r="306" spans="1:7" s="57" customFormat="1" ht="12.75">
      <c r="A306" s="68"/>
      <c r="G306" s="70"/>
    </row>
    <row r="307" spans="1:7" s="57" customFormat="1" ht="12.75">
      <c r="A307" s="68"/>
      <c r="G307" s="70"/>
    </row>
    <row r="308" spans="1:7" s="57" customFormat="1" ht="12.75">
      <c r="A308" s="68"/>
      <c r="G308" s="70"/>
    </row>
    <row r="309" spans="1:7" s="57" customFormat="1" ht="12.75">
      <c r="A309" s="68"/>
      <c r="G309" s="70"/>
    </row>
    <row r="310" spans="1:7" s="57" customFormat="1" ht="12.75">
      <c r="A310" s="68"/>
      <c r="G310" s="70"/>
    </row>
    <row r="311" spans="1:7" s="57" customFormat="1" ht="12.75">
      <c r="A311" s="68"/>
      <c r="G311" s="70"/>
    </row>
    <row r="312" spans="1:7" s="57" customFormat="1" ht="12.75">
      <c r="A312" s="68"/>
      <c r="G312" s="70"/>
    </row>
    <row r="313" spans="1:7" s="57" customFormat="1" ht="12.75">
      <c r="A313" s="68"/>
      <c r="G313" s="70"/>
    </row>
    <row r="314" spans="1:7" s="57" customFormat="1" ht="12.75">
      <c r="A314" s="68"/>
      <c r="G314" s="70"/>
    </row>
    <row r="315" spans="1:7" s="57" customFormat="1" ht="12.75">
      <c r="A315" s="68"/>
      <c r="G315" s="70"/>
    </row>
    <row r="316" spans="1:7" s="57" customFormat="1" ht="12.75">
      <c r="A316" s="68"/>
      <c r="G316" s="70"/>
    </row>
    <row r="317" spans="1:7" s="57" customFormat="1" ht="12.75">
      <c r="A317" s="68"/>
      <c r="G317" s="70"/>
    </row>
    <row r="318" spans="1:7" s="57" customFormat="1" ht="12.75">
      <c r="A318" s="68"/>
      <c r="G318" s="70"/>
    </row>
    <row r="319" spans="1:7" s="57" customFormat="1" ht="12.75">
      <c r="A319" s="68"/>
      <c r="G319" s="70"/>
    </row>
    <row r="320" spans="1:7" s="57" customFormat="1" ht="12.75">
      <c r="A320" s="68"/>
      <c r="G320" s="70"/>
    </row>
    <row r="321" spans="1:7" s="57" customFormat="1" ht="12.75">
      <c r="A321" s="68"/>
      <c r="G321" s="70"/>
    </row>
    <row r="322" spans="1:7" s="57" customFormat="1" ht="12.75">
      <c r="A322" s="68"/>
      <c r="G322" s="70"/>
    </row>
    <row r="323" spans="1:7" s="57" customFormat="1" ht="12.75">
      <c r="A323" s="68"/>
      <c r="G323" s="70"/>
    </row>
    <row r="324" spans="1:7" s="57" customFormat="1" ht="12.75">
      <c r="A324" s="68"/>
      <c r="G324" s="70"/>
    </row>
    <row r="325" spans="1:7" s="57" customFormat="1" ht="12.75">
      <c r="A325" s="68"/>
      <c r="G325" s="70"/>
    </row>
    <row r="326" spans="1:7" s="57" customFormat="1" ht="12.75">
      <c r="A326" s="68"/>
      <c r="G326" s="70"/>
    </row>
    <row r="327" spans="1:7" s="57" customFormat="1" ht="12.75">
      <c r="A327" s="68"/>
      <c r="G327" s="70"/>
    </row>
    <row r="328" spans="1:7" s="57" customFormat="1" ht="12.75">
      <c r="A328" s="68"/>
      <c r="G328" s="70"/>
    </row>
    <row r="329" spans="1:7" s="57" customFormat="1" ht="12.75">
      <c r="A329" s="68"/>
      <c r="G329" s="70"/>
    </row>
    <row r="330" spans="1:7" s="57" customFormat="1" ht="12.75">
      <c r="A330" s="68"/>
      <c r="G330" s="70"/>
    </row>
    <row r="331" spans="1:7" s="57" customFormat="1" ht="12.75">
      <c r="A331" s="68"/>
      <c r="G331" s="70"/>
    </row>
    <row r="332" spans="1:7" s="57" customFormat="1" ht="12.75">
      <c r="A332" s="68"/>
      <c r="G332" s="70"/>
    </row>
    <row r="333" spans="1:7" s="57" customFormat="1" ht="12.75">
      <c r="A333" s="68"/>
      <c r="G333" s="70"/>
    </row>
    <row r="334" spans="1:7" s="57" customFormat="1" ht="12.75">
      <c r="A334" s="68"/>
      <c r="G334" s="70"/>
    </row>
    <row r="335" spans="1:7" s="57" customFormat="1" ht="12.75">
      <c r="A335" s="68"/>
      <c r="G335" s="70"/>
    </row>
    <row r="336" spans="1:7" s="57" customFormat="1" ht="12.75">
      <c r="A336" s="68"/>
      <c r="G336" s="70"/>
    </row>
    <row r="337" spans="1:7" s="57" customFormat="1" ht="12.75">
      <c r="A337" s="68"/>
      <c r="G337" s="70"/>
    </row>
    <row r="338" spans="1:7" s="57" customFormat="1" ht="12.75">
      <c r="A338" s="68"/>
      <c r="G338" s="70"/>
    </row>
    <row r="339" spans="1:7" s="57" customFormat="1" ht="12.75">
      <c r="A339" s="68"/>
      <c r="G339" s="70"/>
    </row>
    <row r="340" spans="1:7" s="57" customFormat="1" ht="12.75">
      <c r="A340" s="68"/>
      <c r="G340" s="70"/>
    </row>
    <row r="341" spans="1:7" s="57" customFormat="1" ht="12.75">
      <c r="A341" s="68"/>
      <c r="G341" s="70"/>
    </row>
    <row r="342" spans="1:7" s="57" customFormat="1" ht="12.75">
      <c r="A342" s="68"/>
      <c r="G342" s="70"/>
    </row>
    <row r="343" spans="1:7" s="57" customFormat="1" ht="12.75">
      <c r="A343" s="68"/>
      <c r="G343" s="70"/>
    </row>
    <row r="344" spans="1:7" s="57" customFormat="1" ht="12.75">
      <c r="A344" s="68"/>
      <c r="G344" s="70"/>
    </row>
    <row r="345" spans="1:7" s="57" customFormat="1" ht="12.75">
      <c r="A345" s="68"/>
      <c r="G345" s="70"/>
    </row>
    <row r="346" spans="1:7" s="57" customFormat="1" ht="12.75">
      <c r="A346" s="68"/>
      <c r="G346" s="70"/>
    </row>
    <row r="347" spans="1:7" s="57" customFormat="1" ht="12.75">
      <c r="A347" s="68"/>
      <c r="G347" s="70"/>
    </row>
    <row r="348" spans="1:7" s="57" customFormat="1" ht="12.75">
      <c r="A348" s="68"/>
      <c r="G348" s="70"/>
    </row>
    <row r="349" spans="1:7" s="57" customFormat="1" ht="12.75">
      <c r="A349" s="68"/>
      <c r="G349" s="70"/>
    </row>
    <row r="350" spans="1:7" s="57" customFormat="1" ht="12.75">
      <c r="A350" s="68"/>
      <c r="G350" s="70"/>
    </row>
    <row r="351" spans="1:7" s="57" customFormat="1" ht="12.75">
      <c r="A351" s="68"/>
      <c r="G351" s="70"/>
    </row>
    <row r="352" spans="1:7" s="57" customFormat="1" ht="12.75">
      <c r="A352" s="68"/>
      <c r="G352" s="70"/>
    </row>
    <row r="353" spans="1:7" s="57" customFormat="1" ht="12.75">
      <c r="A353" s="68"/>
      <c r="G353" s="70"/>
    </row>
    <row r="354" spans="1:7" s="57" customFormat="1" ht="12.75">
      <c r="A354" s="68"/>
      <c r="G354" s="70"/>
    </row>
    <row r="355" spans="1:7" s="57" customFormat="1" ht="12.75">
      <c r="A355" s="68"/>
      <c r="G355" s="70"/>
    </row>
    <row r="356" spans="1:7" s="57" customFormat="1" ht="12.75">
      <c r="A356" s="68"/>
      <c r="G356" s="70"/>
    </row>
    <row r="357" spans="1:7" s="57" customFormat="1" ht="12.75">
      <c r="A357" s="68"/>
      <c r="G357" s="70"/>
    </row>
    <row r="358" spans="1:7" s="57" customFormat="1" ht="12.75">
      <c r="A358" s="68"/>
      <c r="G358" s="70"/>
    </row>
    <row r="359" spans="1:7" s="57" customFormat="1" ht="12.75">
      <c r="A359" s="68"/>
      <c r="G359" s="70"/>
    </row>
    <row r="360" spans="1:7" s="57" customFormat="1" ht="12.75">
      <c r="A360" s="68"/>
      <c r="G360" s="70"/>
    </row>
    <row r="361" spans="1:7" s="57" customFormat="1" ht="12.75">
      <c r="A361" s="68"/>
      <c r="G361" s="70"/>
    </row>
    <row r="362" spans="1:7" s="57" customFormat="1" ht="12.75">
      <c r="A362" s="68"/>
      <c r="G362" s="70"/>
    </row>
    <row r="363" spans="1:7" s="57" customFormat="1" ht="12.75">
      <c r="A363" s="68"/>
      <c r="G363" s="70"/>
    </row>
    <row r="364" spans="1:7" s="57" customFormat="1" ht="12.75">
      <c r="A364" s="68"/>
      <c r="G364" s="70"/>
    </row>
    <row r="365" spans="1:7" s="57" customFormat="1" ht="12.75">
      <c r="A365" s="68"/>
      <c r="G365" s="70"/>
    </row>
    <row r="366" spans="1:7" s="57" customFormat="1" ht="12.75">
      <c r="A366" s="68"/>
      <c r="G366" s="70"/>
    </row>
    <row r="367" spans="1:7" s="57" customFormat="1" ht="12.75">
      <c r="A367" s="68"/>
      <c r="G367" s="70"/>
    </row>
    <row r="368" spans="1:7" s="57" customFormat="1" ht="12.75">
      <c r="A368" s="68"/>
      <c r="G368" s="70"/>
    </row>
    <row r="369" spans="1:7" s="57" customFormat="1" ht="12.75">
      <c r="A369" s="68"/>
      <c r="G369" s="70"/>
    </row>
    <row r="370" spans="1:7" s="57" customFormat="1" ht="12.75">
      <c r="A370" s="68"/>
      <c r="G370" s="70"/>
    </row>
    <row r="371" spans="1:7" s="57" customFormat="1" ht="12.75">
      <c r="A371" s="68"/>
      <c r="G371" s="70"/>
    </row>
    <row r="372" spans="1:7" s="57" customFormat="1" ht="12.75">
      <c r="A372" s="68"/>
      <c r="G372" s="70"/>
    </row>
    <row r="373" spans="1:7" s="57" customFormat="1" ht="12.75">
      <c r="A373" s="68"/>
      <c r="G373" s="70"/>
    </row>
    <row r="374" spans="1:7" s="57" customFormat="1" ht="12.75">
      <c r="A374" s="68"/>
      <c r="G374" s="70"/>
    </row>
    <row r="375" spans="1:7" s="57" customFormat="1" ht="12.75">
      <c r="A375" s="68"/>
      <c r="G375" s="70"/>
    </row>
    <row r="376" spans="1:7" s="57" customFormat="1" ht="12.75">
      <c r="A376" s="68"/>
      <c r="G376" s="70"/>
    </row>
    <row r="377" spans="1:7" s="57" customFormat="1" ht="12.75">
      <c r="A377" s="68"/>
      <c r="G377" s="70"/>
    </row>
    <row r="378" spans="1:7" s="57" customFormat="1" ht="12.75">
      <c r="A378" s="68"/>
      <c r="G378" s="70"/>
    </row>
    <row r="379" spans="1:7" s="57" customFormat="1" ht="12.75">
      <c r="A379" s="68"/>
      <c r="G379" s="70"/>
    </row>
    <row r="380" spans="1:7" s="57" customFormat="1" ht="12.75">
      <c r="A380" s="68"/>
      <c r="G380" s="70"/>
    </row>
    <row r="381" spans="1:7" s="57" customFormat="1" ht="12.75">
      <c r="A381" s="68"/>
      <c r="G381" s="70"/>
    </row>
    <row r="382" spans="1:7" s="57" customFormat="1" ht="12.75">
      <c r="A382" s="68"/>
      <c r="G382" s="70"/>
    </row>
    <row r="383" spans="1:7" s="57" customFormat="1" ht="12.75">
      <c r="A383" s="68"/>
      <c r="G383" s="70"/>
    </row>
    <row r="384" spans="1:7" s="57" customFormat="1" ht="12.75">
      <c r="A384" s="68"/>
      <c r="G384" s="70"/>
    </row>
    <row r="385" spans="1:7" s="57" customFormat="1" ht="12.75">
      <c r="A385" s="68"/>
      <c r="G385" s="70"/>
    </row>
    <row r="386" spans="1:7" s="57" customFormat="1" ht="12.75">
      <c r="A386" s="68"/>
      <c r="G386" s="70"/>
    </row>
    <row r="387" spans="1:7" s="57" customFormat="1" ht="12.75">
      <c r="A387" s="68"/>
      <c r="G387" s="70"/>
    </row>
    <row r="388" spans="1:7" s="57" customFormat="1" ht="12.75">
      <c r="A388" s="68"/>
      <c r="G388" s="70"/>
    </row>
    <row r="389" spans="1:7" s="57" customFormat="1" ht="12.75">
      <c r="A389" s="68"/>
      <c r="G389" s="70"/>
    </row>
    <row r="390" spans="1:7" s="57" customFormat="1" ht="12.75">
      <c r="A390" s="68"/>
      <c r="G390" s="70"/>
    </row>
    <row r="391" spans="1:7" s="57" customFormat="1" ht="12.75">
      <c r="A391" s="68"/>
      <c r="G391" s="70"/>
    </row>
    <row r="392" spans="1:7" s="57" customFormat="1" ht="12.75">
      <c r="A392" s="68"/>
      <c r="G392" s="70"/>
    </row>
    <row r="393" spans="1:7" s="57" customFormat="1" ht="12.75">
      <c r="A393" s="68"/>
      <c r="G393" s="70"/>
    </row>
    <row r="394" spans="1:7" s="57" customFormat="1" ht="12.75">
      <c r="A394" s="68"/>
      <c r="G394" s="70"/>
    </row>
    <row r="395" spans="1:7" s="57" customFormat="1" ht="12.75">
      <c r="A395" s="68"/>
      <c r="G395" s="70"/>
    </row>
    <row r="396" spans="1:7" s="57" customFormat="1" ht="12.75">
      <c r="A396" s="68"/>
      <c r="G396" s="70"/>
    </row>
    <row r="397" spans="1:7" s="57" customFormat="1" ht="12.75">
      <c r="A397" s="68"/>
      <c r="G397" s="70"/>
    </row>
    <row r="398" spans="1:7" s="57" customFormat="1" ht="12.75">
      <c r="A398" s="68"/>
      <c r="G398" s="70"/>
    </row>
    <row r="399" spans="1:7" s="57" customFormat="1" ht="12.75">
      <c r="A399" s="68"/>
      <c r="G399" s="70"/>
    </row>
    <row r="400" spans="1:7" s="57" customFormat="1" ht="12.75">
      <c r="A400" s="68"/>
      <c r="G400" s="70"/>
    </row>
    <row r="401" spans="1:7" s="57" customFormat="1" ht="12.75">
      <c r="A401" s="68"/>
      <c r="G401" s="70"/>
    </row>
    <row r="402" spans="1:7" s="57" customFormat="1" ht="12.75">
      <c r="A402" s="68"/>
      <c r="G402" s="70"/>
    </row>
    <row r="403" spans="1:7" s="57" customFormat="1" ht="12.75">
      <c r="A403" s="68"/>
      <c r="G403" s="70"/>
    </row>
    <row r="404" spans="1:7" s="57" customFormat="1" ht="12.75">
      <c r="A404" s="68"/>
      <c r="G404" s="70"/>
    </row>
    <row r="405" spans="1:7" s="57" customFormat="1" ht="12.75">
      <c r="A405" s="68"/>
      <c r="G405" s="70"/>
    </row>
    <row r="406" spans="1:7" s="57" customFormat="1" ht="12.75">
      <c r="A406" s="68"/>
      <c r="G406" s="70"/>
    </row>
    <row r="407" spans="1:7" s="57" customFormat="1" ht="12.75">
      <c r="A407" s="68"/>
      <c r="G407" s="70"/>
    </row>
    <row r="408" spans="1:7" s="57" customFormat="1" ht="12.75">
      <c r="A408" s="68"/>
      <c r="G408" s="70"/>
    </row>
    <row r="409" spans="1:7" s="57" customFormat="1" ht="12.75">
      <c r="A409" s="68"/>
      <c r="G409" s="70"/>
    </row>
    <row r="410" spans="1:7" s="57" customFormat="1" ht="12.75">
      <c r="A410" s="68"/>
      <c r="G410" s="70"/>
    </row>
    <row r="411" spans="1:7" s="57" customFormat="1" ht="12.75">
      <c r="A411" s="68"/>
      <c r="G411" s="70"/>
    </row>
    <row r="412" spans="1:7" s="57" customFormat="1" ht="12.75">
      <c r="A412" s="68"/>
      <c r="G412" s="70"/>
    </row>
    <row r="413" spans="1:7" s="57" customFormat="1" ht="12.75">
      <c r="A413" s="68"/>
      <c r="G413" s="70"/>
    </row>
    <row r="414" spans="1:7" s="57" customFormat="1" ht="12.75">
      <c r="A414" s="68"/>
      <c r="G414" s="70"/>
    </row>
    <row r="415" spans="1:7" s="57" customFormat="1" ht="12.75">
      <c r="A415" s="68"/>
      <c r="G415" s="70"/>
    </row>
    <row r="416" spans="1:7" s="57" customFormat="1" ht="12.75">
      <c r="A416" s="68"/>
      <c r="G416" s="70"/>
    </row>
    <row r="417" spans="1:7" s="57" customFormat="1" ht="12.75">
      <c r="A417" s="68"/>
      <c r="G417" s="70"/>
    </row>
    <row r="418" spans="1:7" s="57" customFormat="1" ht="12.75">
      <c r="A418" s="68"/>
      <c r="G418" s="70"/>
    </row>
    <row r="419" spans="1:7" s="57" customFormat="1" ht="12.75">
      <c r="A419" s="68"/>
      <c r="G419" s="70"/>
    </row>
    <row r="420" spans="1:7" s="57" customFormat="1" ht="12.75">
      <c r="A420" s="68"/>
      <c r="G420" s="70"/>
    </row>
    <row r="421" spans="1:7" s="57" customFormat="1" ht="12.75">
      <c r="A421" s="68"/>
      <c r="G421" s="70"/>
    </row>
    <row r="422" spans="1:7" s="57" customFormat="1" ht="12.75">
      <c r="A422" s="68"/>
      <c r="G422" s="70"/>
    </row>
    <row r="423" spans="1:7" s="57" customFormat="1" ht="12.75">
      <c r="A423" s="68"/>
      <c r="G423" s="70"/>
    </row>
    <row r="424" spans="1:7" s="57" customFormat="1" ht="12.75">
      <c r="A424" s="68"/>
      <c r="G424" s="70"/>
    </row>
    <row r="425" spans="1:7" s="57" customFormat="1" ht="12.75">
      <c r="A425" s="68"/>
      <c r="G425" s="70"/>
    </row>
    <row r="426" spans="1:7" s="57" customFormat="1" ht="12.75">
      <c r="A426" s="68"/>
      <c r="G426" s="70"/>
    </row>
    <row r="427" spans="1:7" s="57" customFormat="1" ht="12.75">
      <c r="A427" s="68"/>
      <c r="G427" s="70"/>
    </row>
    <row r="428" spans="1:7" s="57" customFormat="1" ht="12.75">
      <c r="A428" s="68"/>
      <c r="G428" s="70"/>
    </row>
    <row r="429" spans="1:7" s="57" customFormat="1" ht="12.75">
      <c r="A429" s="68"/>
      <c r="G429" s="70"/>
    </row>
    <row r="430" spans="1:7" s="57" customFormat="1" ht="12.75">
      <c r="A430" s="68"/>
      <c r="G430" s="70"/>
    </row>
    <row r="431" spans="1:7" s="57" customFormat="1" ht="12.75">
      <c r="A431" s="68"/>
      <c r="G431" s="70"/>
    </row>
    <row r="432" spans="1:7" s="57" customFormat="1" ht="12.75">
      <c r="A432" s="68"/>
      <c r="G432" s="70"/>
    </row>
    <row r="433" spans="1:7" s="57" customFormat="1" ht="12.75">
      <c r="A433" s="68"/>
      <c r="G433" s="70"/>
    </row>
    <row r="434" spans="1:7" s="57" customFormat="1" ht="12.75">
      <c r="A434" s="68"/>
      <c r="G434" s="70"/>
    </row>
    <row r="435" spans="1:7" s="57" customFormat="1" ht="12.75">
      <c r="A435" s="68"/>
      <c r="G435" s="70"/>
    </row>
    <row r="436" spans="1:7" s="57" customFormat="1" ht="12.75">
      <c r="A436" s="68"/>
      <c r="G436" s="70"/>
    </row>
    <row r="437" spans="1:7" s="57" customFormat="1" ht="12.75">
      <c r="A437" s="68"/>
      <c r="G437" s="70"/>
    </row>
    <row r="438" spans="1:7" s="57" customFormat="1" ht="12.75">
      <c r="A438" s="68"/>
      <c r="G438" s="70"/>
    </row>
    <row r="439" spans="1:7" s="57" customFormat="1" ht="12.75">
      <c r="A439" s="68"/>
      <c r="G439" s="70"/>
    </row>
    <row r="440" spans="1:7" s="57" customFormat="1" ht="12.75">
      <c r="A440" s="68"/>
      <c r="G440" s="70"/>
    </row>
    <row r="441" spans="1:7" s="57" customFormat="1" ht="12.75">
      <c r="A441" s="68"/>
      <c r="G441" s="70"/>
    </row>
    <row r="442" spans="1:7" s="57" customFormat="1" ht="12.75">
      <c r="A442" s="68"/>
      <c r="G442" s="70"/>
    </row>
    <row r="443" spans="1:7" s="57" customFormat="1" ht="12.75">
      <c r="A443" s="68"/>
      <c r="G443" s="70"/>
    </row>
    <row r="444" spans="1:7" s="57" customFormat="1" ht="12.75">
      <c r="A444" s="68"/>
      <c r="G444" s="70"/>
    </row>
    <row r="445" spans="1:7" s="57" customFormat="1" ht="12.75">
      <c r="A445" s="68"/>
      <c r="G445" s="70"/>
    </row>
    <row r="446" spans="1:7" s="57" customFormat="1" ht="12.75">
      <c r="A446" s="68"/>
      <c r="G446" s="70"/>
    </row>
    <row r="447" spans="1:7" s="57" customFormat="1" ht="12.75">
      <c r="A447" s="68"/>
      <c r="G447" s="70"/>
    </row>
    <row r="448" spans="1:7" s="57" customFormat="1" ht="12.75">
      <c r="A448" s="68"/>
      <c r="G448" s="70"/>
    </row>
    <row r="449" spans="1:7" s="57" customFormat="1" ht="12.75">
      <c r="A449" s="68"/>
      <c r="G449" s="70"/>
    </row>
    <row r="450" spans="1:7" s="57" customFormat="1" ht="12.75">
      <c r="A450" s="68"/>
      <c r="G450" s="70"/>
    </row>
    <row r="451" spans="1:7" s="57" customFormat="1" ht="12.75">
      <c r="A451" s="68"/>
      <c r="G451" s="70"/>
    </row>
    <row r="452" spans="1:7" s="57" customFormat="1" ht="12.75">
      <c r="A452" s="68"/>
      <c r="G452" s="70"/>
    </row>
    <row r="453" spans="1:7" s="57" customFormat="1" ht="12.75">
      <c r="A453" s="68"/>
      <c r="G453" s="70"/>
    </row>
    <row r="454" spans="1:7" s="57" customFormat="1" ht="12.75">
      <c r="A454" s="68"/>
      <c r="G454" s="70"/>
    </row>
    <row r="455" spans="1:7" s="57" customFormat="1" ht="12.75">
      <c r="A455" s="68"/>
      <c r="G455" s="70"/>
    </row>
    <row r="456" spans="1:7" s="57" customFormat="1" ht="12.75">
      <c r="A456" s="68"/>
      <c r="G456" s="70"/>
    </row>
    <row r="457" ht="12.75">
      <c r="A457" s="68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  <row r="657" ht="12.75">
      <c r="A657" s="5"/>
    </row>
  </sheetData>
  <sheetProtection/>
  <mergeCells count="9">
    <mergeCell ref="K54:L54"/>
    <mergeCell ref="O5:O6"/>
    <mergeCell ref="F5:L5"/>
    <mergeCell ref="A3:O3"/>
    <mergeCell ref="A4:O4"/>
    <mergeCell ref="A5:A6"/>
    <mergeCell ref="B5:B6"/>
    <mergeCell ref="C5:E5"/>
    <mergeCell ref="M5:N5"/>
  </mergeCells>
  <printOptions/>
  <pageMargins left="0.1968503937007874" right="0.1968503937007874" top="0.35433070866141736" bottom="0.1968503937007874" header="0.31496062992125984" footer="0.31496062992125984"/>
  <pageSetup horizontalDpi="600" verticalDpi="600" orientation="landscape" paperSize="8" scale="66" r:id="rId1"/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55"/>
  <sheetViews>
    <sheetView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30" sqref="F30"/>
    </sheetView>
  </sheetViews>
  <sheetFormatPr defaultColWidth="9.140625" defaultRowHeight="12.75"/>
  <cols>
    <col min="1" max="1" width="6.28125" style="1" customWidth="1"/>
    <col min="2" max="2" width="100.00390625" style="1" customWidth="1"/>
    <col min="3" max="3" width="15.00390625" style="1" customWidth="1"/>
    <col min="4" max="4" width="16.00390625" style="1" customWidth="1"/>
    <col min="5" max="5" width="15.57421875" style="1" customWidth="1"/>
    <col min="6" max="6" width="17.7109375" style="2" customWidth="1"/>
    <col min="7" max="7" width="18.28125" style="1" customWidth="1"/>
    <col min="8" max="9" width="16.140625" style="1" customWidth="1"/>
    <col min="10" max="10" width="17.8515625" style="1" customWidth="1"/>
    <col min="11" max="11" width="19.28125" style="1" customWidth="1"/>
    <col min="12" max="12" width="23.8515625" style="1" customWidth="1"/>
    <col min="13" max="16384" width="9.140625" style="1" customWidth="1"/>
  </cols>
  <sheetData>
    <row r="2" ht="12.75">
      <c r="G2" s="4"/>
    </row>
    <row r="3" spans="1:12" ht="20.25">
      <c r="A3" s="315" t="s">
        <v>104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ht="62.25" customHeight="1" thickBot="1">
      <c r="A4" s="316" t="s">
        <v>146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8" customFormat="1" ht="33.75" customHeight="1" thickBot="1">
      <c r="A5" s="324" t="s">
        <v>16</v>
      </c>
      <c r="B5" s="326"/>
      <c r="C5" s="326" t="s">
        <v>149</v>
      </c>
      <c r="D5" s="326"/>
      <c r="E5" s="326"/>
      <c r="F5" s="327" t="s">
        <v>141</v>
      </c>
      <c r="G5" s="328" t="s">
        <v>15</v>
      </c>
      <c r="H5" s="328"/>
      <c r="I5" s="329" t="s">
        <v>103</v>
      </c>
      <c r="J5" s="330" t="s">
        <v>92</v>
      </c>
      <c r="K5" s="331" t="s">
        <v>153</v>
      </c>
      <c r="L5" s="331" t="s">
        <v>94</v>
      </c>
    </row>
    <row r="6" spans="1:12" s="8" customFormat="1" ht="49.5" customHeight="1" thickBot="1">
      <c r="A6" s="325"/>
      <c r="B6" s="326"/>
      <c r="C6" s="189" t="s">
        <v>150</v>
      </c>
      <c r="D6" s="189" t="s">
        <v>152</v>
      </c>
      <c r="E6" s="189" t="s">
        <v>151</v>
      </c>
      <c r="F6" s="327"/>
      <c r="G6" s="173" t="s">
        <v>139</v>
      </c>
      <c r="H6" s="173" t="s">
        <v>140</v>
      </c>
      <c r="I6" s="329"/>
      <c r="J6" s="330"/>
      <c r="K6" s="331"/>
      <c r="L6" s="331"/>
    </row>
    <row r="7" spans="1:12" s="8" customFormat="1" ht="18" customHeight="1">
      <c r="A7" s="20">
        <v>1</v>
      </c>
      <c r="B7" s="182">
        <v>2</v>
      </c>
      <c r="C7" s="19"/>
      <c r="D7" s="19"/>
      <c r="E7" s="19"/>
      <c r="F7" s="186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</row>
    <row r="8" spans="1:12" s="8" customFormat="1" ht="18" customHeight="1">
      <c r="A8" s="19"/>
      <c r="B8" s="183"/>
      <c r="C8" s="19"/>
      <c r="D8" s="19"/>
      <c r="E8" s="19"/>
      <c r="F8" s="186"/>
      <c r="G8" s="19"/>
      <c r="H8" s="19"/>
      <c r="I8" s="42"/>
      <c r="J8" s="42"/>
      <c r="K8" s="42"/>
      <c r="L8" s="42"/>
    </row>
    <row r="9" spans="1:12" s="8" customFormat="1" ht="18" customHeight="1">
      <c r="A9" s="19"/>
      <c r="B9" s="184" t="s">
        <v>80</v>
      </c>
      <c r="C9" s="191"/>
      <c r="D9" s="191"/>
      <c r="E9" s="191"/>
      <c r="F9" s="187">
        <v>46.481273707865164</v>
      </c>
      <c r="G9" s="19"/>
      <c r="H9" s="19"/>
      <c r="I9" s="167">
        <v>6.2538</v>
      </c>
      <c r="J9" s="42"/>
      <c r="K9" s="42"/>
      <c r="L9" s="42"/>
    </row>
    <row r="10" spans="1:12" s="8" customFormat="1" ht="18" customHeight="1">
      <c r="A10" s="19"/>
      <c r="B10" s="184" t="s">
        <v>81</v>
      </c>
      <c r="C10" s="114"/>
      <c r="D10" s="114"/>
      <c r="E10" s="179"/>
      <c r="F10" s="187">
        <v>3138675.99026966</v>
      </c>
      <c r="G10" s="19"/>
      <c r="H10" s="19"/>
      <c r="I10" s="167">
        <v>1714432.105</v>
      </c>
      <c r="J10" s="42"/>
      <c r="K10" s="42"/>
      <c r="L10" s="42"/>
    </row>
    <row r="11" spans="1:12" s="8" customFormat="1" ht="18" customHeight="1">
      <c r="A11" s="19"/>
      <c r="B11" s="184" t="s">
        <v>82</v>
      </c>
      <c r="C11" s="114"/>
      <c r="D11" s="114"/>
      <c r="E11" s="180"/>
      <c r="F11" s="188">
        <v>4353105</v>
      </c>
      <c r="G11" s="117">
        <v>4353105</v>
      </c>
      <c r="H11" s="113">
        <v>10.24</v>
      </c>
      <c r="I11" s="167"/>
      <c r="J11" s="42"/>
      <c r="K11" s="42"/>
      <c r="L11" s="42"/>
    </row>
    <row r="12" spans="1:12" s="8" customFormat="1" ht="18" customHeight="1">
      <c r="A12" s="19"/>
      <c r="B12" s="184" t="s">
        <v>83</v>
      </c>
      <c r="C12" s="114"/>
      <c r="D12" s="180">
        <v>38732.484</v>
      </c>
      <c r="E12" s="181"/>
      <c r="F12" s="188">
        <f>F11*F9/1000</f>
        <v>202337.86498407638</v>
      </c>
      <c r="G12" s="19"/>
      <c r="H12" s="19"/>
      <c r="I12" s="167">
        <v>27677.921</v>
      </c>
      <c r="J12" s="42"/>
      <c r="K12" s="42"/>
      <c r="L12" s="42"/>
    </row>
    <row r="13" spans="1:12" s="8" customFormat="1" ht="18" customHeight="1">
      <c r="A13" s="19"/>
      <c r="B13" s="184" t="s">
        <v>84</v>
      </c>
      <c r="C13" s="114"/>
      <c r="D13" s="180"/>
      <c r="E13" s="181"/>
      <c r="F13" s="188">
        <f>F10*H11/1000</f>
        <v>32140.04214036132</v>
      </c>
      <c r="G13" s="19"/>
      <c r="H13" s="19"/>
      <c r="I13" s="167">
        <v>12070.33</v>
      </c>
      <c r="J13" s="42"/>
      <c r="K13" s="42"/>
      <c r="L13" s="42"/>
    </row>
    <row r="14" spans="1:12" s="8" customFormat="1" ht="18" customHeight="1">
      <c r="A14" s="19"/>
      <c r="B14" s="184" t="s">
        <v>85</v>
      </c>
      <c r="C14" s="114"/>
      <c r="D14" s="180">
        <v>69254.64</v>
      </c>
      <c r="E14" s="181"/>
      <c r="F14" s="186"/>
      <c r="G14" s="19"/>
      <c r="H14" s="19"/>
      <c r="I14" s="167">
        <f>I16-I12-I13</f>
        <v>168440.38900000002</v>
      </c>
      <c r="J14" s="42"/>
      <c r="K14" s="42"/>
      <c r="L14" s="42"/>
    </row>
    <row r="15" spans="1:12" s="8" customFormat="1" ht="18" customHeight="1">
      <c r="A15" s="19"/>
      <c r="B15" s="184" t="s">
        <v>86</v>
      </c>
      <c r="C15" s="114"/>
      <c r="D15" s="180">
        <v>300000</v>
      </c>
      <c r="E15" s="181"/>
      <c r="F15" s="186"/>
      <c r="G15" s="19"/>
      <c r="H15" s="19"/>
      <c r="I15" s="167">
        <v>0</v>
      </c>
      <c r="J15" s="42"/>
      <c r="K15" s="42"/>
      <c r="L15" s="42"/>
    </row>
    <row r="16" spans="1:11" s="8" customFormat="1" ht="18" customHeight="1">
      <c r="A16" s="19"/>
      <c r="B16" s="185" t="s">
        <v>57</v>
      </c>
      <c r="C16" s="120"/>
      <c r="D16" s="190">
        <f>D12+D14+D15+D13</f>
        <v>407987.124</v>
      </c>
      <c r="E16" s="181"/>
      <c r="F16" s="186"/>
      <c r="G16" s="19"/>
      <c r="H16" s="19"/>
      <c r="I16" s="167">
        <v>208188.64</v>
      </c>
      <c r="J16" s="42"/>
      <c r="K16" s="42"/>
    </row>
    <row r="17" spans="1:12" s="32" customFormat="1" ht="21.75" customHeight="1">
      <c r="A17" s="27"/>
      <c r="B17" s="28"/>
      <c r="C17" s="28"/>
      <c r="D17" s="28"/>
      <c r="E17" s="195"/>
      <c r="F17" s="29"/>
      <c r="G17" s="29"/>
      <c r="H17" s="31"/>
      <c r="I17" s="42"/>
      <c r="J17" s="42"/>
      <c r="K17" s="42"/>
      <c r="L17" s="196"/>
    </row>
    <row r="18" spans="1:12" s="34" customFormat="1" ht="23.25">
      <c r="A18" s="33">
        <v>2</v>
      </c>
      <c r="B18" s="48" t="s">
        <v>24</v>
      </c>
      <c r="C18" s="36">
        <f>C19+C29+C38+C39</f>
        <v>556150</v>
      </c>
      <c r="D18" s="36">
        <f>D19+D29+D38+D39</f>
        <v>407953.25</v>
      </c>
      <c r="E18" s="36">
        <f>E19+E29+E38+E39</f>
        <v>360987.21</v>
      </c>
      <c r="F18" s="36">
        <f>F19+F29+F38</f>
        <v>244556</v>
      </c>
      <c r="G18" s="36">
        <f>G19+G29+G38</f>
        <v>226594</v>
      </c>
      <c r="H18" s="36">
        <f>H19+H29+H38</f>
        <v>17962</v>
      </c>
      <c r="I18" s="36">
        <f>J18</f>
        <v>208188.64401000002</v>
      </c>
      <c r="J18" s="36">
        <f>J19+J29+J38+J39</f>
        <v>208188.64401000002</v>
      </c>
      <c r="K18" s="36">
        <f>J18/I18*100</f>
        <v>100</v>
      </c>
      <c r="L18" s="42"/>
    </row>
    <row r="19" spans="1:12" ht="18">
      <c r="A19" s="166" t="s">
        <v>25</v>
      </c>
      <c r="B19" s="38" t="s">
        <v>26</v>
      </c>
      <c r="C19" s="35">
        <f aca="true" t="shared" si="0" ref="C19:H19">SUM(C20:C27)</f>
        <v>273127</v>
      </c>
      <c r="D19" s="35">
        <f t="shared" si="0"/>
        <v>211683.36</v>
      </c>
      <c r="E19" s="35">
        <f t="shared" si="0"/>
        <v>211721.24</v>
      </c>
      <c r="F19" s="35">
        <f t="shared" si="0"/>
        <v>140233</v>
      </c>
      <c r="G19" s="35">
        <f t="shared" si="0"/>
        <v>122271</v>
      </c>
      <c r="H19" s="35">
        <f t="shared" si="0"/>
        <v>17962</v>
      </c>
      <c r="I19" s="35">
        <f>J19</f>
        <v>16731.070030000003</v>
      </c>
      <c r="J19" s="35">
        <f>SUM(J20:J27)</f>
        <v>16731.070030000003</v>
      </c>
      <c r="K19" s="168">
        <f aca="true" t="shared" si="1" ref="K19:K50">J19/I19*100</f>
        <v>100</v>
      </c>
      <c r="L19" s="35"/>
    </row>
    <row r="20" spans="1:12" ht="32.25" customHeight="1">
      <c r="A20" s="44" t="s">
        <v>27</v>
      </c>
      <c r="B20" s="45" t="s">
        <v>28</v>
      </c>
      <c r="C20" s="175">
        <v>100203</v>
      </c>
      <c r="D20" s="175">
        <v>120667.76</v>
      </c>
      <c r="E20" s="175">
        <v>120709.08</v>
      </c>
      <c r="F20" s="167">
        <f aca="true" t="shared" si="2" ref="F20:F27">G20+H20</f>
        <v>0</v>
      </c>
      <c r="G20" s="42">
        <v>0</v>
      </c>
      <c r="H20" s="42">
        <v>0</v>
      </c>
      <c r="I20" s="42">
        <v>0</v>
      </c>
      <c r="J20" s="42">
        <v>0</v>
      </c>
      <c r="K20" s="194"/>
      <c r="L20" s="42"/>
    </row>
    <row r="21" spans="1:12" ht="30">
      <c r="A21" s="44" t="s">
        <v>29</v>
      </c>
      <c r="B21" s="45" t="s">
        <v>30</v>
      </c>
      <c r="C21" s="175">
        <v>0</v>
      </c>
      <c r="D21" s="175">
        <v>47138.42</v>
      </c>
      <c r="E21" s="175">
        <v>47124.98</v>
      </c>
      <c r="F21" s="167">
        <f t="shared" si="2"/>
        <v>0</v>
      </c>
      <c r="G21" s="42">
        <v>0</v>
      </c>
      <c r="H21" s="42">
        <v>0</v>
      </c>
      <c r="I21" s="42">
        <v>0</v>
      </c>
      <c r="J21" s="42">
        <v>0</v>
      </c>
      <c r="K21" s="194"/>
      <c r="L21" s="42"/>
    </row>
    <row r="22" spans="1:12" ht="45">
      <c r="A22" s="44" t="s">
        <v>31</v>
      </c>
      <c r="B22" s="45" t="s">
        <v>32</v>
      </c>
      <c r="C22" s="175">
        <v>34776</v>
      </c>
      <c r="D22" s="175">
        <v>43877.18</v>
      </c>
      <c r="E22" s="175">
        <v>43887.18</v>
      </c>
      <c r="F22" s="167">
        <f t="shared" si="2"/>
        <v>0</v>
      </c>
      <c r="G22" s="42">
        <v>0</v>
      </c>
      <c r="H22" s="42">
        <v>0</v>
      </c>
      <c r="I22" s="42">
        <v>0</v>
      </c>
      <c r="J22" s="42">
        <v>0</v>
      </c>
      <c r="K22" s="194"/>
      <c r="L22" s="42"/>
    </row>
    <row r="23" spans="1:12" ht="30">
      <c r="A23" s="44" t="s">
        <v>33</v>
      </c>
      <c r="B23" s="45" t="s">
        <v>34</v>
      </c>
      <c r="C23" s="175">
        <v>0</v>
      </c>
      <c r="D23" s="175">
        <v>0</v>
      </c>
      <c r="E23" s="175">
        <v>0</v>
      </c>
      <c r="F23" s="167">
        <f t="shared" si="2"/>
        <v>17962</v>
      </c>
      <c r="G23" s="42">
        <v>0</v>
      </c>
      <c r="H23" s="42">
        <v>17962</v>
      </c>
      <c r="I23" s="42">
        <f>J23</f>
        <v>14323.891380000001</v>
      </c>
      <c r="J23" s="42">
        <f>6.58322+7.08+14310.22816</f>
        <v>14323.891380000001</v>
      </c>
      <c r="K23" s="194">
        <f t="shared" si="1"/>
        <v>100</v>
      </c>
      <c r="L23" s="42"/>
    </row>
    <row r="24" spans="1:12" ht="45" hidden="1">
      <c r="A24" s="44" t="s">
        <v>22</v>
      </c>
      <c r="B24" s="45" t="s">
        <v>23</v>
      </c>
      <c r="C24" s="175"/>
      <c r="D24" s="175"/>
      <c r="E24" s="175"/>
      <c r="F24" s="167">
        <f t="shared" si="2"/>
        <v>0</v>
      </c>
      <c r="G24" s="42">
        <v>0</v>
      </c>
      <c r="H24" s="42">
        <v>0</v>
      </c>
      <c r="I24" s="42">
        <f>J24</f>
        <v>0</v>
      </c>
      <c r="J24" s="42"/>
      <c r="K24" s="194" t="e">
        <f t="shared" si="1"/>
        <v>#DIV/0!</v>
      </c>
      <c r="L24" s="42"/>
    </row>
    <row r="25" spans="1:12" ht="30">
      <c r="A25" s="50" t="s">
        <v>35</v>
      </c>
      <c r="B25" s="45" t="s">
        <v>36</v>
      </c>
      <c r="C25" s="175">
        <v>122271</v>
      </c>
      <c r="D25" s="175">
        <v>0</v>
      </c>
      <c r="E25" s="175">
        <v>0</v>
      </c>
      <c r="F25" s="167">
        <f t="shared" si="2"/>
        <v>122271</v>
      </c>
      <c r="G25" s="42">
        <v>122271</v>
      </c>
      <c r="H25" s="42">
        <v>0</v>
      </c>
      <c r="I25" s="42">
        <f>J25</f>
        <v>2407.17865</v>
      </c>
      <c r="J25" s="42">
        <f>397.10977+577.5699+72.62074+494.02824+865.85</f>
        <v>2407.17865</v>
      </c>
      <c r="K25" s="194">
        <f t="shared" si="1"/>
        <v>100</v>
      </c>
      <c r="L25" s="42"/>
    </row>
    <row r="26" spans="1:12" ht="18.75">
      <c r="A26" s="44" t="s">
        <v>37</v>
      </c>
      <c r="B26" s="45" t="s">
        <v>38</v>
      </c>
      <c r="C26" s="175">
        <v>15877</v>
      </c>
      <c r="D26" s="175">
        <v>0</v>
      </c>
      <c r="E26" s="175">
        <v>0</v>
      </c>
      <c r="F26" s="167">
        <f t="shared" si="2"/>
        <v>0</v>
      </c>
      <c r="G26" s="42">
        <v>0</v>
      </c>
      <c r="H26" s="42">
        <v>0</v>
      </c>
      <c r="I26" s="42">
        <v>0</v>
      </c>
      <c r="J26" s="42">
        <v>0</v>
      </c>
      <c r="K26" s="192"/>
      <c r="L26" s="42"/>
    </row>
    <row r="27" spans="1:24" ht="30">
      <c r="A27" s="44" t="s">
        <v>39</v>
      </c>
      <c r="B27" s="45" t="s">
        <v>40</v>
      </c>
      <c r="C27" s="175">
        <v>0</v>
      </c>
      <c r="D27" s="175">
        <v>0</v>
      </c>
      <c r="E27" s="175">
        <v>0</v>
      </c>
      <c r="F27" s="167">
        <f t="shared" si="2"/>
        <v>0</v>
      </c>
      <c r="G27" s="42">
        <v>0</v>
      </c>
      <c r="H27" s="42">
        <v>0</v>
      </c>
      <c r="I27" s="42">
        <v>0</v>
      </c>
      <c r="J27" s="42">
        <v>0</v>
      </c>
      <c r="K27" s="192"/>
      <c r="L27" s="42"/>
      <c r="M27" s="193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 ht="18.75">
      <c r="A28" s="21"/>
      <c r="B28" s="45"/>
      <c r="C28" s="175"/>
      <c r="D28" s="175"/>
      <c r="E28" s="175"/>
      <c r="F28" s="167"/>
      <c r="G28" s="35"/>
      <c r="H28" s="47"/>
      <c r="I28" s="42"/>
      <c r="J28" s="42"/>
      <c r="K28" s="192"/>
      <c r="L28" s="42"/>
      <c r="M28" s="193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 s="22" customFormat="1" ht="15.75">
      <c r="A29" s="166" t="s">
        <v>41</v>
      </c>
      <c r="B29" s="51" t="s">
        <v>42</v>
      </c>
      <c r="C29" s="35">
        <f>C30+C34+C35+C36</f>
        <v>103023</v>
      </c>
      <c r="D29" s="35">
        <f>D30+D34+D35+D36</f>
        <v>20286.65</v>
      </c>
      <c r="E29" s="35">
        <f>E30+E34+E35+E36</f>
        <v>20286.65</v>
      </c>
      <c r="F29" s="35">
        <f>F30+F36</f>
        <v>104323</v>
      </c>
      <c r="G29" s="35">
        <f>G30+G36</f>
        <v>104323</v>
      </c>
      <c r="H29" s="35">
        <f>H30+H36</f>
        <v>0</v>
      </c>
      <c r="I29" s="35">
        <f>J29</f>
        <v>39918.163980000005</v>
      </c>
      <c r="J29" s="35">
        <f>J30+J36</f>
        <v>39918.163980000005</v>
      </c>
      <c r="K29" s="164">
        <f>SUM(K31:K32)</f>
        <v>100</v>
      </c>
      <c r="L29" s="42"/>
      <c r="M29" s="193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s="22" customFormat="1" ht="30">
      <c r="A30" s="44" t="s">
        <v>43</v>
      </c>
      <c r="B30" s="52" t="s">
        <v>44</v>
      </c>
      <c r="C30" s="164">
        <f aca="true" t="shared" si="3" ref="C30:H30">SUM(C32:C33)</f>
        <v>58720</v>
      </c>
      <c r="D30" s="164">
        <f t="shared" si="3"/>
        <v>0</v>
      </c>
      <c r="E30" s="164">
        <f t="shared" si="3"/>
        <v>0</v>
      </c>
      <c r="F30" s="164">
        <f t="shared" si="3"/>
        <v>81520</v>
      </c>
      <c r="G30" s="164">
        <f t="shared" si="3"/>
        <v>81520</v>
      </c>
      <c r="H30" s="164">
        <f t="shared" si="3"/>
        <v>0</v>
      </c>
      <c r="I30" s="35">
        <f>J30</f>
        <v>34597.297360000004</v>
      </c>
      <c r="J30" s="164">
        <f>SUM(J32:J33)</f>
        <v>34597.297360000004</v>
      </c>
      <c r="K30" s="164">
        <f>SUM(K32:K33)</f>
        <v>100</v>
      </c>
      <c r="L30" s="42"/>
      <c r="M30" s="193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s="22" customFormat="1" ht="18.75">
      <c r="A31" s="21"/>
      <c r="B31" s="45" t="s">
        <v>15</v>
      </c>
      <c r="C31" s="174"/>
      <c r="D31" s="174"/>
      <c r="E31" s="174"/>
      <c r="F31" s="167"/>
      <c r="G31" s="53"/>
      <c r="H31" s="42"/>
      <c r="I31" s="42"/>
      <c r="J31" s="42"/>
      <c r="K31" s="192"/>
      <c r="L31" s="42"/>
      <c r="M31" s="193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s="22" customFormat="1" ht="70.5" customHeight="1">
      <c r="A32" s="21"/>
      <c r="B32" s="170" t="s">
        <v>45</v>
      </c>
      <c r="C32" s="175">
        <v>57900</v>
      </c>
      <c r="D32" s="175">
        <v>0</v>
      </c>
      <c r="E32" s="175">
        <v>0</v>
      </c>
      <c r="F32" s="167">
        <f>G32+H32</f>
        <v>60200</v>
      </c>
      <c r="G32" s="42">
        <v>60200</v>
      </c>
      <c r="H32" s="42">
        <v>0</v>
      </c>
      <c r="I32" s="42">
        <f>J32</f>
        <v>34597.297360000004</v>
      </c>
      <c r="J32" s="42">
        <f>1.26378+8.26+105.30358+34482.47</f>
        <v>34597.297360000004</v>
      </c>
      <c r="K32" s="194">
        <f t="shared" si="1"/>
        <v>100</v>
      </c>
      <c r="L32" s="42"/>
      <c r="M32" s="193"/>
      <c r="N32" s="57"/>
      <c r="O32" s="57"/>
      <c r="P32" s="57"/>
      <c r="Q32" s="57"/>
      <c r="R32" s="57"/>
      <c r="S32" s="57"/>
      <c r="T32" s="57"/>
      <c r="U32" s="57"/>
      <c r="V32" s="192"/>
      <c r="W32" s="57"/>
      <c r="X32" s="57"/>
    </row>
    <row r="33" spans="1:24" s="22" customFormat="1" ht="69" customHeight="1">
      <c r="A33" s="21"/>
      <c r="B33" s="170" t="s">
        <v>46</v>
      </c>
      <c r="C33" s="175">
        <v>820</v>
      </c>
      <c r="D33" s="175">
        <v>0</v>
      </c>
      <c r="E33" s="175">
        <v>0</v>
      </c>
      <c r="F33" s="167">
        <f>G33+H33</f>
        <v>21320</v>
      </c>
      <c r="G33" s="42">
        <v>21320</v>
      </c>
      <c r="H33" s="42">
        <v>0</v>
      </c>
      <c r="I33" s="42">
        <v>0</v>
      </c>
      <c r="J33" s="42">
        <v>0</v>
      </c>
      <c r="K33" s="42">
        <v>0</v>
      </c>
      <c r="L33" s="42"/>
      <c r="M33" s="193"/>
      <c r="N33" s="57"/>
      <c r="O33" s="57"/>
      <c r="P33" s="57"/>
      <c r="Q33" s="57"/>
      <c r="R33" s="57"/>
      <c r="S33" s="57"/>
      <c r="T33" s="57"/>
      <c r="U33" s="57">
        <v>0</v>
      </c>
      <c r="V33" s="57"/>
      <c r="W33" s="57"/>
      <c r="X33" s="57"/>
    </row>
    <row r="34" spans="1:24" s="22" customFormat="1" ht="42.75" customHeight="1">
      <c r="A34" s="44" t="s">
        <v>47</v>
      </c>
      <c r="B34" s="171" t="s">
        <v>48</v>
      </c>
      <c r="C34" s="175">
        <v>1500</v>
      </c>
      <c r="D34" s="175">
        <v>528.52</v>
      </c>
      <c r="E34" s="175">
        <v>528.52</v>
      </c>
      <c r="F34" s="167">
        <f>G34+H34</f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/>
      <c r="M34" s="193"/>
      <c r="N34" s="57"/>
      <c r="O34" s="57"/>
      <c r="P34" s="57"/>
      <c r="Q34" s="192"/>
      <c r="R34" s="57"/>
      <c r="S34" s="57"/>
      <c r="T34" s="57"/>
      <c r="U34" s="57"/>
      <c r="V34" s="57"/>
      <c r="W34" s="57"/>
      <c r="X34" s="57"/>
    </row>
    <row r="35" spans="1:24" s="22" customFormat="1" ht="36.75" customHeight="1">
      <c r="A35" s="44" t="s">
        <v>49</v>
      </c>
      <c r="B35" s="172" t="s">
        <v>50</v>
      </c>
      <c r="C35" s="176">
        <v>20000</v>
      </c>
      <c r="D35" s="176">
        <v>19758.13</v>
      </c>
      <c r="E35" s="176">
        <v>19758.13</v>
      </c>
      <c r="F35" s="167">
        <f>G35+H35</f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/>
      <c r="M35" s="193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13" s="57" customFormat="1" ht="45" customHeight="1">
      <c r="A36" s="56" t="s">
        <v>51</v>
      </c>
      <c r="B36" s="172" t="s">
        <v>52</v>
      </c>
      <c r="C36" s="176">
        <v>22803</v>
      </c>
      <c r="D36" s="176">
        <v>0</v>
      </c>
      <c r="E36" s="176">
        <v>0</v>
      </c>
      <c r="F36" s="167">
        <f>G36+H36</f>
        <v>22803</v>
      </c>
      <c r="G36" s="42">
        <v>22803</v>
      </c>
      <c r="H36" s="42">
        <v>0</v>
      </c>
      <c r="I36" s="42">
        <f>J36</f>
        <v>5320.86662</v>
      </c>
      <c r="J36" s="42">
        <f>1.24844+8.26+5311.35818</f>
        <v>5320.86662</v>
      </c>
      <c r="K36" s="192">
        <f t="shared" si="1"/>
        <v>100</v>
      </c>
      <c r="L36" s="42"/>
      <c r="M36" s="193"/>
    </row>
    <row r="37" spans="1:12" ht="18">
      <c r="A37" s="166" t="s">
        <v>53</v>
      </c>
      <c r="B37" s="58" t="s">
        <v>54</v>
      </c>
      <c r="C37" s="177"/>
      <c r="D37" s="177"/>
      <c r="E37" s="177"/>
      <c r="F37" s="167"/>
      <c r="G37" s="35"/>
      <c r="H37" s="47"/>
      <c r="I37" s="42"/>
      <c r="J37" s="42"/>
      <c r="K37" s="36"/>
      <c r="L37" s="42"/>
    </row>
    <row r="38" spans="1:12" ht="18">
      <c r="A38" s="44" t="s">
        <v>55</v>
      </c>
      <c r="B38" s="169" t="s">
        <v>56</v>
      </c>
      <c r="C38" s="177">
        <v>180000</v>
      </c>
      <c r="D38" s="177">
        <v>141003.92</v>
      </c>
      <c r="E38" s="177">
        <v>94000</v>
      </c>
      <c r="F38" s="167">
        <f>G38+H38</f>
        <v>0</v>
      </c>
      <c r="G38" s="42">
        <v>0</v>
      </c>
      <c r="H38" s="42">
        <v>0</v>
      </c>
      <c r="I38" s="198">
        <f>J38</f>
        <v>125195.41</v>
      </c>
      <c r="J38" s="198">
        <f>125195.41</f>
        <v>125195.41</v>
      </c>
      <c r="K38" s="36">
        <f t="shared" si="1"/>
        <v>100</v>
      </c>
      <c r="L38" s="165"/>
    </row>
    <row r="39" spans="1:12" ht="18">
      <c r="A39" s="21"/>
      <c r="B39" s="52" t="s">
        <v>144</v>
      </c>
      <c r="C39" s="178"/>
      <c r="D39" s="178">
        <v>34979.32</v>
      </c>
      <c r="E39" s="197">
        <v>34979.32</v>
      </c>
      <c r="F39" s="167"/>
      <c r="G39" s="35"/>
      <c r="H39" s="42"/>
      <c r="I39" s="167">
        <f>J39</f>
        <v>26344</v>
      </c>
      <c r="J39" s="167">
        <v>26344</v>
      </c>
      <c r="K39" s="36">
        <f t="shared" si="1"/>
        <v>100</v>
      </c>
      <c r="L39" s="42"/>
    </row>
    <row r="40" spans="1:11" s="32" customFormat="1" ht="18" hidden="1">
      <c r="A40" s="27">
        <v>4</v>
      </c>
      <c r="B40" s="59" t="s">
        <v>58</v>
      </c>
      <c r="C40" s="59"/>
      <c r="D40" s="59"/>
      <c r="E40" s="59"/>
      <c r="F40" s="35" t="e">
        <f>#REF!+#REF!</f>
        <v>#REF!</v>
      </c>
      <c r="G40" s="53">
        <v>0</v>
      </c>
      <c r="H40" s="53">
        <v>0</v>
      </c>
      <c r="K40" s="36" t="e">
        <f t="shared" si="1"/>
        <v>#DIV/0!</v>
      </c>
    </row>
    <row r="41" spans="1:11" s="32" customFormat="1" ht="18" hidden="1">
      <c r="A41" s="27"/>
      <c r="B41" s="59"/>
      <c r="C41" s="59"/>
      <c r="D41" s="59"/>
      <c r="E41" s="59"/>
      <c r="F41" s="35"/>
      <c r="G41" s="35"/>
      <c r="H41" s="35"/>
      <c r="K41" s="36" t="e">
        <f t="shared" si="1"/>
        <v>#DIV/0!</v>
      </c>
    </row>
    <row r="42" spans="1:11" s="63" customFormat="1" ht="18" hidden="1">
      <c r="A42" s="61">
        <v>5</v>
      </c>
      <c r="B42" s="62" t="s">
        <v>59</v>
      </c>
      <c r="C42" s="62"/>
      <c r="D42" s="62"/>
      <c r="E42" s="62"/>
      <c r="F42" s="36" t="e">
        <f>#REF!+F40</f>
        <v>#REF!</v>
      </c>
      <c r="G42" s="168" t="e">
        <f>#REF!+G40</f>
        <v>#REF!</v>
      </c>
      <c r="H42" s="168" t="e">
        <f>#REF!+H40</f>
        <v>#REF!</v>
      </c>
      <c r="K42" s="36" t="e">
        <f t="shared" si="1"/>
        <v>#DIV/0!</v>
      </c>
    </row>
    <row r="43" spans="1:11" s="32" customFormat="1" ht="18" hidden="1">
      <c r="A43" s="27"/>
      <c r="B43" s="59"/>
      <c r="C43" s="59"/>
      <c r="D43" s="59"/>
      <c r="E43" s="59"/>
      <c r="F43" s="35"/>
      <c r="G43" s="35"/>
      <c r="H43" s="35"/>
      <c r="K43" s="36" t="e">
        <f t="shared" si="1"/>
        <v>#DIV/0!</v>
      </c>
    </row>
    <row r="44" spans="1:11" s="65" customFormat="1" ht="18" hidden="1">
      <c r="A44" s="39">
        <v>6</v>
      </c>
      <c r="B44" s="64" t="s">
        <v>60</v>
      </c>
      <c r="C44" s="64"/>
      <c r="D44" s="64"/>
      <c r="E44" s="64"/>
      <c r="F44" s="53"/>
      <c r="G44" s="53" t="e">
        <f>#REF!</f>
        <v>#REF!</v>
      </c>
      <c r="H44" s="53">
        <v>0</v>
      </c>
      <c r="K44" s="36" t="e">
        <f t="shared" si="1"/>
        <v>#DIV/0!</v>
      </c>
    </row>
    <row r="45" spans="1:11" s="65" customFormat="1" ht="18" hidden="1">
      <c r="A45" s="39"/>
      <c r="B45" s="64"/>
      <c r="C45" s="64"/>
      <c r="D45" s="64"/>
      <c r="E45" s="64"/>
      <c r="F45" s="53"/>
      <c r="G45" s="53"/>
      <c r="H45" s="53"/>
      <c r="K45" s="36" t="e">
        <f t="shared" si="1"/>
        <v>#DIV/0!</v>
      </c>
    </row>
    <row r="46" spans="1:11" s="65" customFormat="1" ht="18" hidden="1">
      <c r="A46" s="39">
        <v>7</v>
      </c>
      <c r="B46" s="64" t="s">
        <v>61</v>
      </c>
      <c r="C46" s="64"/>
      <c r="D46" s="64"/>
      <c r="E46" s="64"/>
      <c r="F46" s="53"/>
      <c r="G46" s="53"/>
      <c r="H46" s="53" t="e">
        <f>'[2]надбавка к тарифу'!D10</f>
        <v>#REF!</v>
      </c>
      <c r="K46" s="36" t="e">
        <f t="shared" si="1"/>
        <v>#DIV/0!</v>
      </c>
    </row>
    <row r="47" spans="1:11" s="32" customFormat="1" ht="18" hidden="1">
      <c r="A47" s="27"/>
      <c r="B47" s="59"/>
      <c r="C47" s="59"/>
      <c r="D47" s="59"/>
      <c r="E47" s="59"/>
      <c r="F47" s="35"/>
      <c r="G47" s="35"/>
      <c r="H47" s="35"/>
      <c r="K47" s="36" t="e">
        <f t="shared" si="1"/>
        <v>#DIV/0!</v>
      </c>
    </row>
    <row r="48" spans="1:11" s="32" customFormat="1" ht="18" hidden="1">
      <c r="A48" s="27">
        <v>8</v>
      </c>
      <c r="B48" s="62" t="s">
        <v>62</v>
      </c>
      <c r="C48" s="62"/>
      <c r="D48" s="62"/>
      <c r="E48" s="62"/>
      <c r="F48" s="66"/>
      <c r="G48" s="35"/>
      <c r="H48" s="35"/>
      <c r="K48" s="36" t="e">
        <f t="shared" si="1"/>
        <v>#DIV/0!</v>
      </c>
    </row>
    <row r="49" spans="1:11" s="32" customFormat="1" ht="18" hidden="1">
      <c r="A49" s="27"/>
      <c r="B49" s="59"/>
      <c r="C49" s="59"/>
      <c r="D49" s="59"/>
      <c r="E49" s="59"/>
      <c r="F49" s="35"/>
      <c r="G49" s="35"/>
      <c r="H49" s="35"/>
      <c r="K49" s="36" t="e">
        <f t="shared" si="1"/>
        <v>#DIV/0!</v>
      </c>
    </row>
    <row r="50" spans="1:11" ht="18" hidden="1">
      <c r="A50" s="62">
        <v>9</v>
      </c>
      <c r="B50" s="62" t="s">
        <v>63</v>
      </c>
      <c r="C50" s="62"/>
      <c r="D50" s="62"/>
      <c r="E50" s="62"/>
      <c r="F50" s="167"/>
      <c r="G50" s="35"/>
      <c r="H50" s="66" t="e">
        <f>H42/H46</f>
        <v>#REF!</v>
      </c>
      <c r="K50" s="36" t="e">
        <f t="shared" si="1"/>
        <v>#DIV/0!</v>
      </c>
    </row>
    <row r="51" spans="1:6" s="57" customFormat="1" ht="12.75">
      <c r="A51" s="68"/>
      <c r="B51" s="69"/>
      <c r="C51" s="69"/>
      <c r="D51" s="69"/>
      <c r="E51" s="69"/>
      <c r="F51" s="70"/>
    </row>
    <row r="52" spans="1:6" s="57" customFormat="1" ht="12.75">
      <c r="A52" s="68"/>
      <c r="B52" s="69"/>
      <c r="C52" s="69"/>
      <c r="D52" s="69"/>
      <c r="E52" s="69"/>
      <c r="F52" s="70"/>
    </row>
    <row r="53" spans="2:9" s="57" customFormat="1" ht="18.75">
      <c r="B53" s="122" t="s">
        <v>130</v>
      </c>
      <c r="C53" s="124" t="s">
        <v>131</v>
      </c>
      <c r="D53" s="122"/>
      <c r="E53" s="122"/>
      <c r="F53" s="123"/>
      <c r="G53" s="124"/>
      <c r="H53" s="124"/>
      <c r="I53" s="124"/>
    </row>
    <row r="54" spans="1:10" s="57" customFormat="1" ht="32.25" customHeight="1">
      <c r="A54" s="81"/>
      <c r="B54" s="100" t="s">
        <v>147</v>
      </c>
      <c r="C54" s="100"/>
      <c r="D54" s="100"/>
      <c r="E54" s="100"/>
      <c r="F54" s="108"/>
      <c r="G54" s="103"/>
      <c r="H54" s="103"/>
      <c r="I54" s="103"/>
      <c r="J54" s="103"/>
    </row>
    <row r="55" spans="1:10" s="57" customFormat="1" ht="15">
      <c r="A55" s="68"/>
      <c r="B55" s="100" t="s">
        <v>148</v>
      </c>
      <c r="C55" s="100"/>
      <c r="D55" s="100"/>
      <c r="E55" s="100"/>
      <c r="F55" s="108"/>
      <c r="G55" s="103"/>
      <c r="H55" s="103"/>
      <c r="I55" s="103"/>
      <c r="J55" s="103"/>
    </row>
    <row r="56" spans="1:10" s="57" customFormat="1" ht="15">
      <c r="A56" s="68"/>
      <c r="B56" s="100"/>
      <c r="C56" s="100"/>
      <c r="D56" s="100"/>
      <c r="E56" s="100"/>
      <c r="F56" s="108"/>
      <c r="G56" s="103"/>
      <c r="H56" s="103"/>
      <c r="I56" s="103"/>
      <c r="J56" s="103"/>
    </row>
    <row r="57" spans="1:6" s="57" customFormat="1" ht="12.75">
      <c r="A57" s="68"/>
      <c r="F57" s="70"/>
    </row>
    <row r="58" spans="1:6" s="57" customFormat="1" ht="12.75">
      <c r="A58" s="68"/>
      <c r="F58" s="70"/>
    </row>
    <row r="59" spans="1:6" s="57" customFormat="1" ht="12.75">
      <c r="A59" s="68"/>
      <c r="F59" s="70"/>
    </row>
    <row r="60" spans="1:6" s="57" customFormat="1" ht="12.75">
      <c r="A60" s="68"/>
      <c r="F60" s="70"/>
    </row>
    <row r="61" spans="1:6" s="57" customFormat="1" ht="12.75">
      <c r="A61" s="68"/>
      <c r="F61" s="70"/>
    </row>
    <row r="62" spans="1:6" s="57" customFormat="1" ht="12.75">
      <c r="A62" s="68"/>
      <c r="F62" s="70"/>
    </row>
    <row r="63" spans="1:6" s="57" customFormat="1" ht="12.75">
      <c r="A63" s="68"/>
      <c r="F63" s="70"/>
    </row>
    <row r="64" spans="1:6" s="57" customFormat="1" ht="12.75">
      <c r="A64" s="68"/>
      <c r="F64" s="70"/>
    </row>
    <row r="65" spans="1:6" s="57" customFormat="1" ht="12.75">
      <c r="A65" s="68"/>
      <c r="F65" s="70"/>
    </row>
    <row r="66" spans="1:6" s="57" customFormat="1" ht="12.75">
      <c r="A66" s="68"/>
      <c r="F66" s="70"/>
    </row>
    <row r="67" spans="1:6" s="57" customFormat="1" ht="12.75">
      <c r="A67" s="68"/>
      <c r="F67" s="70"/>
    </row>
    <row r="68" spans="1:6" s="57" customFormat="1" ht="12.75">
      <c r="A68" s="68"/>
      <c r="F68" s="70"/>
    </row>
    <row r="69" spans="1:6" s="57" customFormat="1" ht="12.75">
      <c r="A69" s="68"/>
      <c r="F69" s="70"/>
    </row>
    <row r="70" spans="1:6" s="57" customFormat="1" ht="12.75">
      <c r="A70" s="68"/>
      <c r="F70" s="70"/>
    </row>
    <row r="71" spans="1:6" s="57" customFormat="1" ht="12.75">
      <c r="A71" s="68"/>
      <c r="F71" s="70"/>
    </row>
    <row r="72" spans="1:6" s="57" customFormat="1" ht="12.75">
      <c r="A72" s="68"/>
      <c r="F72" s="70"/>
    </row>
    <row r="73" spans="1:6" s="57" customFormat="1" ht="12.75">
      <c r="A73" s="68"/>
      <c r="F73" s="70"/>
    </row>
    <row r="74" spans="1:6" s="57" customFormat="1" ht="12.75">
      <c r="A74" s="68"/>
      <c r="F74" s="70"/>
    </row>
    <row r="75" spans="1:6" s="57" customFormat="1" ht="12.75">
      <c r="A75" s="68"/>
      <c r="F75" s="70"/>
    </row>
    <row r="76" spans="1:6" s="57" customFormat="1" ht="12.75">
      <c r="A76" s="68"/>
      <c r="F76" s="70"/>
    </row>
    <row r="77" spans="1:6" s="57" customFormat="1" ht="12.75">
      <c r="A77" s="68"/>
      <c r="F77" s="70"/>
    </row>
    <row r="78" spans="1:6" s="57" customFormat="1" ht="12.75">
      <c r="A78" s="68"/>
      <c r="F78" s="70"/>
    </row>
    <row r="79" spans="1:6" s="57" customFormat="1" ht="12.75">
      <c r="A79" s="68"/>
      <c r="F79" s="70"/>
    </row>
    <row r="80" spans="1:6" s="57" customFormat="1" ht="12.75">
      <c r="A80" s="68"/>
      <c r="F80" s="70"/>
    </row>
    <row r="81" spans="1:6" s="57" customFormat="1" ht="12.75">
      <c r="A81" s="68"/>
      <c r="F81" s="70"/>
    </row>
    <row r="82" spans="1:6" s="57" customFormat="1" ht="12.75">
      <c r="A82" s="68"/>
      <c r="F82" s="70"/>
    </row>
    <row r="83" spans="1:6" s="57" customFormat="1" ht="12.75">
      <c r="A83" s="68"/>
      <c r="F83" s="70"/>
    </row>
    <row r="84" spans="1:6" s="57" customFormat="1" ht="12.75">
      <c r="A84" s="68"/>
      <c r="F84" s="70"/>
    </row>
    <row r="85" spans="1:6" s="57" customFormat="1" ht="12.75">
      <c r="A85" s="68"/>
      <c r="F85" s="70"/>
    </row>
    <row r="86" spans="1:6" s="57" customFormat="1" ht="12.75">
      <c r="A86" s="68"/>
      <c r="F86" s="70"/>
    </row>
    <row r="87" spans="1:6" s="57" customFormat="1" ht="12.75">
      <c r="A87" s="68"/>
      <c r="F87" s="70"/>
    </row>
    <row r="88" spans="1:6" s="57" customFormat="1" ht="12.75">
      <c r="A88" s="68"/>
      <c r="F88" s="70"/>
    </row>
    <row r="89" spans="1:6" s="57" customFormat="1" ht="12.75">
      <c r="A89" s="68"/>
      <c r="F89" s="70"/>
    </row>
    <row r="90" spans="1:6" s="57" customFormat="1" ht="12.75">
      <c r="A90" s="68"/>
      <c r="F90" s="70"/>
    </row>
    <row r="91" spans="1:6" s="57" customFormat="1" ht="12.75">
      <c r="A91" s="68"/>
      <c r="F91" s="70"/>
    </row>
    <row r="92" spans="1:6" s="57" customFormat="1" ht="12.75">
      <c r="A92" s="68"/>
      <c r="F92" s="70"/>
    </row>
    <row r="93" spans="1:6" s="57" customFormat="1" ht="12.75">
      <c r="A93" s="68"/>
      <c r="F93" s="70"/>
    </row>
    <row r="94" spans="1:6" s="57" customFormat="1" ht="12.75">
      <c r="A94" s="68"/>
      <c r="F94" s="70"/>
    </row>
    <row r="95" spans="1:6" s="57" customFormat="1" ht="12.75">
      <c r="A95" s="68"/>
      <c r="F95" s="70"/>
    </row>
    <row r="96" spans="1:6" s="57" customFormat="1" ht="12.75">
      <c r="A96" s="68"/>
      <c r="F96" s="70"/>
    </row>
    <row r="97" spans="1:6" s="57" customFormat="1" ht="12.75">
      <c r="A97" s="68"/>
      <c r="F97" s="70"/>
    </row>
    <row r="98" spans="1:6" s="57" customFormat="1" ht="12.75">
      <c r="A98" s="68"/>
      <c r="F98" s="70"/>
    </row>
    <row r="99" spans="1:6" s="57" customFormat="1" ht="12.75">
      <c r="A99" s="68"/>
      <c r="F99" s="70"/>
    </row>
    <row r="100" spans="1:6" s="57" customFormat="1" ht="12.75">
      <c r="A100" s="68"/>
      <c r="F100" s="70"/>
    </row>
    <row r="101" spans="1:6" s="57" customFormat="1" ht="12.75">
      <c r="A101" s="68"/>
      <c r="F101" s="70"/>
    </row>
    <row r="102" spans="1:6" s="57" customFormat="1" ht="12.75">
      <c r="A102" s="68"/>
      <c r="F102" s="70"/>
    </row>
    <row r="103" spans="1:6" s="57" customFormat="1" ht="12.75">
      <c r="A103" s="68"/>
      <c r="F103" s="70"/>
    </row>
    <row r="104" spans="1:6" s="57" customFormat="1" ht="12.75">
      <c r="A104" s="68"/>
      <c r="F104" s="70"/>
    </row>
    <row r="105" spans="1:6" s="57" customFormat="1" ht="12.75">
      <c r="A105" s="68"/>
      <c r="F105" s="70"/>
    </row>
    <row r="106" spans="1:6" s="57" customFormat="1" ht="12.75">
      <c r="A106" s="68"/>
      <c r="F106" s="70"/>
    </row>
    <row r="107" spans="1:6" s="57" customFormat="1" ht="12.75">
      <c r="A107" s="68"/>
      <c r="F107" s="70"/>
    </row>
    <row r="108" spans="1:6" s="57" customFormat="1" ht="12.75">
      <c r="A108" s="68"/>
      <c r="F108" s="70"/>
    </row>
    <row r="109" spans="1:6" s="57" customFormat="1" ht="12.75">
      <c r="A109" s="68"/>
      <c r="F109" s="70"/>
    </row>
    <row r="110" spans="1:6" s="57" customFormat="1" ht="12.75">
      <c r="A110" s="68"/>
      <c r="F110" s="70"/>
    </row>
    <row r="111" spans="1:6" s="57" customFormat="1" ht="12.75">
      <c r="A111" s="68"/>
      <c r="F111" s="70"/>
    </row>
    <row r="112" spans="1:6" s="57" customFormat="1" ht="12.75">
      <c r="A112" s="68"/>
      <c r="F112" s="70"/>
    </row>
    <row r="113" spans="1:6" s="57" customFormat="1" ht="12.75">
      <c r="A113" s="68"/>
      <c r="F113" s="70"/>
    </row>
    <row r="114" spans="1:6" s="57" customFormat="1" ht="12.75">
      <c r="A114" s="68"/>
      <c r="F114" s="70"/>
    </row>
    <row r="115" spans="1:6" s="57" customFormat="1" ht="12.75">
      <c r="A115" s="68"/>
      <c r="F115" s="70"/>
    </row>
    <row r="116" spans="1:6" s="57" customFormat="1" ht="12.75">
      <c r="A116" s="68"/>
      <c r="F116" s="70"/>
    </row>
    <row r="117" spans="1:6" s="57" customFormat="1" ht="12.75">
      <c r="A117" s="68"/>
      <c r="F117" s="70"/>
    </row>
    <row r="118" spans="1:6" s="57" customFormat="1" ht="12.75">
      <c r="A118" s="68"/>
      <c r="F118" s="70"/>
    </row>
    <row r="119" spans="1:6" s="57" customFormat="1" ht="12.75">
      <c r="A119" s="68"/>
      <c r="F119" s="70"/>
    </row>
    <row r="120" spans="1:6" s="57" customFormat="1" ht="12.75">
      <c r="A120" s="68"/>
      <c r="F120" s="70"/>
    </row>
    <row r="121" spans="1:6" s="57" customFormat="1" ht="12.75">
      <c r="A121" s="68"/>
      <c r="F121" s="70"/>
    </row>
    <row r="122" spans="1:6" s="57" customFormat="1" ht="12.75">
      <c r="A122" s="68"/>
      <c r="F122" s="70"/>
    </row>
    <row r="123" spans="1:6" s="57" customFormat="1" ht="12.75">
      <c r="A123" s="68"/>
      <c r="F123" s="70"/>
    </row>
    <row r="124" spans="1:6" s="57" customFormat="1" ht="12.75">
      <c r="A124" s="68"/>
      <c r="F124" s="70"/>
    </row>
    <row r="125" spans="1:6" s="57" customFormat="1" ht="12.75">
      <c r="A125" s="68"/>
      <c r="F125" s="70"/>
    </row>
    <row r="126" spans="1:6" s="57" customFormat="1" ht="12.75">
      <c r="A126" s="68"/>
      <c r="F126" s="70"/>
    </row>
    <row r="127" spans="1:6" s="57" customFormat="1" ht="12.75">
      <c r="A127" s="68"/>
      <c r="F127" s="70"/>
    </row>
    <row r="128" spans="1:6" s="57" customFormat="1" ht="12.75">
      <c r="A128" s="68"/>
      <c r="F128" s="70"/>
    </row>
    <row r="129" spans="1:6" s="57" customFormat="1" ht="12.75">
      <c r="A129" s="68"/>
      <c r="F129" s="70"/>
    </row>
    <row r="130" spans="1:6" s="57" customFormat="1" ht="12.75">
      <c r="A130" s="68"/>
      <c r="F130" s="70"/>
    </row>
    <row r="131" spans="1:6" s="57" customFormat="1" ht="12.75">
      <c r="A131" s="68"/>
      <c r="F131" s="70"/>
    </row>
    <row r="132" spans="1:6" s="57" customFormat="1" ht="12.75">
      <c r="A132" s="68"/>
      <c r="F132" s="70"/>
    </row>
    <row r="133" spans="1:6" s="57" customFormat="1" ht="12.75">
      <c r="A133" s="68"/>
      <c r="F133" s="70"/>
    </row>
    <row r="134" spans="1:6" s="57" customFormat="1" ht="12.75">
      <c r="A134" s="68"/>
      <c r="F134" s="70"/>
    </row>
    <row r="135" spans="1:6" s="57" customFormat="1" ht="12.75">
      <c r="A135" s="68"/>
      <c r="F135" s="70"/>
    </row>
    <row r="136" spans="1:6" s="57" customFormat="1" ht="12.75">
      <c r="A136" s="68"/>
      <c r="F136" s="70"/>
    </row>
    <row r="137" spans="1:6" s="57" customFormat="1" ht="12.75">
      <c r="A137" s="68"/>
      <c r="F137" s="70"/>
    </row>
    <row r="138" spans="1:6" s="57" customFormat="1" ht="12.75">
      <c r="A138" s="68"/>
      <c r="F138" s="70"/>
    </row>
    <row r="139" spans="1:6" s="57" customFormat="1" ht="12.75">
      <c r="A139" s="68"/>
      <c r="F139" s="70"/>
    </row>
    <row r="140" spans="1:6" s="57" customFormat="1" ht="12.75">
      <c r="A140" s="68"/>
      <c r="F140" s="70"/>
    </row>
    <row r="141" spans="1:6" s="57" customFormat="1" ht="12.75">
      <c r="A141" s="68"/>
      <c r="F141" s="70"/>
    </row>
    <row r="142" spans="1:6" s="57" customFormat="1" ht="12.75">
      <c r="A142" s="68"/>
      <c r="F142" s="70"/>
    </row>
    <row r="143" spans="1:6" s="57" customFormat="1" ht="12.75">
      <c r="A143" s="68"/>
      <c r="F143" s="70"/>
    </row>
    <row r="144" spans="1:6" s="57" customFormat="1" ht="12.75">
      <c r="A144" s="68"/>
      <c r="F144" s="70"/>
    </row>
    <row r="145" spans="1:6" s="57" customFormat="1" ht="12.75">
      <c r="A145" s="68"/>
      <c r="F145" s="70"/>
    </row>
    <row r="146" spans="1:6" s="57" customFormat="1" ht="12.75">
      <c r="A146" s="68"/>
      <c r="F146" s="70"/>
    </row>
    <row r="147" spans="1:6" s="57" customFormat="1" ht="12.75">
      <c r="A147" s="68"/>
      <c r="F147" s="70"/>
    </row>
    <row r="148" spans="1:6" s="57" customFormat="1" ht="12.75">
      <c r="A148" s="68"/>
      <c r="F148" s="70"/>
    </row>
    <row r="149" spans="1:6" s="57" customFormat="1" ht="12.75">
      <c r="A149" s="68"/>
      <c r="F149" s="70"/>
    </row>
    <row r="150" spans="1:6" s="57" customFormat="1" ht="12.75">
      <c r="A150" s="68"/>
      <c r="F150" s="70"/>
    </row>
    <row r="151" spans="1:6" s="57" customFormat="1" ht="12.75">
      <c r="A151" s="68"/>
      <c r="F151" s="70"/>
    </row>
    <row r="152" spans="1:6" s="57" customFormat="1" ht="12.75">
      <c r="A152" s="68"/>
      <c r="F152" s="70"/>
    </row>
    <row r="153" spans="1:6" s="57" customFormat="1" ht="12.75">
      <c r="A153" s="68"/>
      <c r="F153" s="70"/>
    </row>
    <row r="154" spans="1:6" s="57" customFormat="1" ht="12.75">
      <c r="A154" s="68"/>
      <c r="F154" s="70"/>
    </row>
    <row r="155" spans="1:6" s="57" customFormat="1" ht="12.75">
      <c r="A155" s="68"/>
      <c r="F155" s="70"/>
    </row>
    <row r="156" spans="1:6" s="57" customFormat="1" ht="12.75">
      <c r="A156" s="68"/>
      <c r="F156" s="70"/>
    </row>
    <row r="157" spans="1:6" s="57" customFormat="1" ht="12.75">
      <c r="A157" s="68"/>
      <c r="F157" s="70"/>
    </row>
    <row r="158" spans="1:6" s="57" customFormat="1" ht="12.75">
      <c r="A158" s="68"/>
      <c r="F158" s="70"/>
    </row>
    <row r="159" spans="1:6" s="57" customFormat="1" ht="12.75">
      <c r="A159" s="68"/>
      <c r="F159" s="70"/>
    </row>
    <row r="160" spans="1:6" s="57" customFormat="1" ht="12.75">
      <c r="A160" s="68"/>
      <c r="F160" s="70"/>
    </row>
    <row r="161" spans="1:6" s="57" customFormat="1" ht="12.75">
      <c r="A161" s="68"/>
      <c r="F161" s="70"/>
    </row>
    <row r="162" spans="1:6" s="57" customFormat="1" ht="12.75">
      <c r="A162" s="68"/>
      <c r="F162" s="70"/>
    </row>
    <row r="163" spans="1:6" s="57" customFormat="1" ht="12.75">
      <c r="A163" s="68"/>
      <c r="F163" s="70"/>
    </row>
    <row r="164" spans="1:6" s="57" customFormat="1" ht="12.75">
      <c r="A164" s="68"/>
      <c r="F164" s="70"/>
    </row>
    <row r="165" spans="1:6" s="57" customFormat="1" ht="12.75">
      <c r="A165" s="68"/>
      <c r="F165" s="70"/>
    </row>
    <row r="166" spans="1:6" s="57" customFormat="1" ht="12.75">
      <c r="A166" s="68"/>
      <c r="F166" s="70"/>
    </row>
    <row r="167" spans="1:6" s="57" customFormat="1" ht="12.75">
      <c r="A167" s="68"/>
      <c r="F167" s="70"/>
    </row>
    <row r="168" spans="1:6" s="57" customFormat="1" ht="12.75">
      <c r="A168" s="68"/>
      <c r="F168" s="70"/>
    </row>
    <row r="169" spans="1:6" s="57" customFormat="1" ht="12.75">
      <c r="A169" s="68"/>
      <c r="F169" s="70"/>
    </row>
    <row r="170" spans="1:6" s="57" customFormat="1" ht="12.75">
      <c r="A170" s="68"/>
      <c r="F170" s="70"/>
    </row>
    <row r="171" spans="1:6" s="57" customFormat="1" ht="12.75">
      <c r="A171" s="68"/>
      <c r="F171" s="70"/>
    </row>
    <row r="172" spans="1:6" s="57" customFormat="1" ht="12.75">
      <c r="A172" s="68"/>
      <c r="F172" s="70"/>
    </row>
    <row r="173" spans="1:6" s="57" customFormat="1" ht="12.75">
      <c r="A173" s="68"/>
      <c r="F173" s="70"/>
    </row>
    <row r="174" spans="1:6" s="57" customFormat="1" ht="12.75">
      <c r="A174" s="68"/>
      <c r="F174" s="70"/>
    </row>
    <row r="175" spans="1:6" s="57" customFormat="1" ht="12.75">
      <c r="A175" s="68"/>
      <c r="F175" s="70"/>
    </row>
    <row r="176" spans="1:6" s="57" customFormat="1" ht="12.75">
      <c r="A176" s="68"/>
      <c r="F176" s="70"/>
    </row>
    <row r="177" spans="1:6" s="57" customFormat="1" ht="12.75">
      <c r="A177" s="68"/>
      <c r="F177" s="70"/>
    </row>
    <row r="178" spans="1:6" s="57" customFormat="1" ht="12.75">
      <c r="A178" s="68"/>
      <c r="F178" s="70"/>
    </row>
    <row r="179" spans="1:6" s="57" customFormat="1" ht="12.75">
      <c r="A179" s="68"/>
      <c r="F179" s="70"/>
    </row>
    <row r="180" spans="1:6" s="57" customFormat="1" ht="12.75">
      <c r="A180" s="68"/>
      <c r="F180" s="70"/>
    </row>
    <row r="181" spans="1:6" s="57" customFormat="1" ht="12.75">
      <c r="A181" s="68"/>
      <c r="F181" s="70"/>
    </row>
    <row r="182" spans="1:6" s="57" customFormat="1" ht="12.75">
      <c r="A182" s="68"/>
      <c r="F182" s="70"/>
    </row>
    <row r="183" spans="1:6" s="57" customFormat="1" ht="12.75">
      <c r="A183" s="68"/>
      <c r="F183" s="70"/>
    </row>
    <row r="184" spans="1:6" s="57" customFormat="1" ht="12.75">
      <c r="A184" s="68"/>
      <c r="F184" s="70"/>
    </row>
    <row r="185" spans="1:6" s="57" customFormat="1" ht="12.75">
      <c r="A185" s="68"/>
      <c r="F185" s="70"/>
    </row>
    <row r="186" spans="1:6" s="57" customFormat="1" ht="12.75">
      <c r="A186" s="68"/>
      <c r="F186" s="70"/>
    </row>
    <row r="187" spans="1:6" s="57" customFormat="1" ht="12.75">
      <c r="A187" s="68"/>
      <c r="F187" s="70"/>
    </row>
    <row r="188" spans="1:6" s="57" customFormat="1" ht="12.75">
      <c r="A188" s="68"/>
      <c r="F188" s="70"/>
    </row>
    <row r="189" spans="1:6" s="57" customFormat="1" ht="12.75">
      <c r="A189" s="68"/>
      <c r="F189" s="70"/>
    </row>
    <row r="190" spans="1:6" s="57" customFormat="1" ht="12.75">
      <c r="A190" s="68"/>
      <c r="F190" s="70"/>
    </row>
    <row r="191" spans="1:6" s="57" customFormat="1" ht="12.75">
      <c r="A191" s="68"/>
      <c r="F191" s="70"/>
    </row>
    <row r="192" spans="1:6" s="57" customFormat="1" ht="12.75">
      <c r="A192" s="68"/>
      <c r="F192" s="70"/>
    </row>
    <row r="193" spans="1:6" s="57" customFormat="1" ht="12.75">
      <c r="A193" s="68"/>
      <c r="F193" s="70"/>
    </row>
    <row r="194" spans="1:6" s="57" customFormat="1" ht="12.75">
      <c r="A194" s="68"/>
      <c r="F194" s="70"/>
    </row>
    <row r="195" spans="1:6" s="57" customFormat="1" ht="12.75">
      <c r="A195" s="68"/>
      <c r="F195" s="70"/>
    </row>
    <row r="196" spans="1:6" s="57" customFormat="1" ht="12.75">
      <c r="A196" s="68"/>
      <c r="F196" s="70"/>
    </row>
    <row r="197" spans="1:6" s="57" customFormat="1" ht="12.75">
      <c r="A197" s="68"/>
      <c r="F197" s="70"/>
    </row>
    <row r="198" spans="1:6" s="57" customFormat="1" ht="12.75">
      <c r="A198" s="68"/>
      <c r="F198" s="70"/>
    </row>
    <row r="199" spans="1:6" s="57" customFormat="1" ht="12.75">
      <c r="A199" s="68"/>
      <c r="F199" s="70"/>
    </row>
    <row r="200" spans="1:6" s="57" customFormat="1" ht="12.75">
      <c r="A200" s="68"/>
      <c r="F200" s="70"/>
    </row>
    <row r="201" spans="1:6" s="57" customFormat="1" ht="12.75">
      <c r="A201" s="68"/>
      <c r="F201" s="70"/>
    </row>
    <row r="202" spans="1:6" s="57" customFormat="1" ht="12.75">
      <c r="A202" s="68"/>
      <c r="F202" s="70"/>
    </row>
    <row r="203" spans="1:6" s="57" customFormat="1" ht="12.75">
      <c r="A203" s="68"/>
      <c r="F203" s="70"/>
    </row>
    <row r="204" spans="1:6" s="57" customFormat="1" ht="12.75">
      <c r="A204" s="68"/>
      <c r="F204" s="70"/>
    </row>
    <row r="205" spans="1:6" s="57" customFormat="1" ht="12.75">
      <c r="A205" s="68"/>
      <c r="F205" s="70"/>
    </row>
    <row r="206" spans="1:6" s="57" customFormat="1" ht="12.75">
      <c r="A206" s="68"/>
      <c r="F206" s="70"/>
    </row>
    <row r="207" spans="1:6" s="57" customFormat="1" ht="12.75">
      <c r="A207" s="68"/>
      <c r="F207" s="70"/>
    </row>
    <row r="208" spans="1:6" s="57" customFormat="1" ht="12.75">
      <c r="A208" s="68"/>
      <c r="F208" s="70"/>
    </row>
    <row r="209" spans="1:6" s="57" customFormat="1" ht="12.75">
      <c r="A209" s="68"/>
      <c r="F209" s="70"/>
    </row>
    <row r="210" spans="1:6" s="57" customFormat="1" ht="12.75">
      <c r="A210" s="68"/>
      <c r="F210" s="70"/>
    </row>
    <row r="211" spans="1:6" s="57" customFormat="1" ht="12.75">
      <c r="A211" s="68"/>
      <c r="F211" s="70"/>
    </row>
    <row r="212" spans="1:6" s="57" customFormat="1" ht="12.75">
      <c r="A212" s="68"/>
      <c r="F212" s="70"/>
    </row>
    <row r="213" spans="1:6" s="57" customFormat="1" ht="12.75">
      <c r="A213" s="68"/>
      <c r="F213" s="70"/>
    </row>
    <row r="214" spans="1:6" s="57" customFormat="1" ht="12.75">
      <c r="A214" s="68"/>
      <c r="F214" s="70"/>
    </row>
    <row r="215" spans="1:6" s="57" customFormat="1" ht="12.75">
      <c r="A215" s="68"/>
      <c r="F215" s="70"/>
    </row>
    <row r="216" spans="1:6" s="57" customFormat="1" ht="12.75">
      <c r="A216" s="68"/>
      <c r="F216" s="70"/>
    </row>
    <row r="217" spans="1:6" s="57" customFormat="1" ht="12.75">
      <c r="A217" s="68"/>
      <c r="F217" s="70"/>
    </row>
    <row r="218" spans="1:6" s="57" customFormat="1" ht="12.75">
      <c r="A218" s="68"/>
      <c r="F218" s="70"/>
    </row>
    <row r="219" spans="1:6" s="57" customFormat="1" ht="12.75">
      <c r="A219" s="68"/>
      <c r="F219" s="70"/>
    </row>
    <row r="220" spans="1:6" s="57" customFormat="1" ht="12.75">
      <c r="A220" s="68"/>
      <c r="F220" s="70"/>
    </row>
    <row r="221" spans="1:6" s="57" customFormat="1" ht="12.75">
      <c r="A221" s="68"/>
      <c r="F221" s="70"/>
    </row>
    <row r="222" spans="1:6" s="57" customFormat="1" ht="12.75">
      <c r="A222" s="68"/>
      <c r="F222" s="70"/>
    </row>
    <row r="223" spans="1:6" s="57" customFormat="1" ht="12.75">
      <c r="A223" s="68"/>
      <c r="F223" s="70"/>
    </row>
    <row r="224" spans="1:6" s="57" customFormat="1" ht="12.75">
      <c r="A224" s="68"/>
      <c r="F224" s="70"/>
    </row>
    <row r="225" spans="1:6" s="57" customFormat="1" ht="12.75">
      <c r="A225" s="68"/>
      <c r="F225" s="70"/>
    </row>
    <row r="226" spans="1:6" s="57" customFormat="1" ht="12.75">
      <c r="A226" s="68"/>
      <c r="F226" s="70"/>
    </row>
    <row r="227" spans="1:6" s="57" customFormat="1" ht="12.75">
      <c r="A227" s="68"/>
      <c r="F227" s="70"/>
    </row>
    <row r="228" spans="1:6" s="57" customFormat="1" ht="12.75">
      <c r="A228" s="68"/>
      <c r="F228" s="70"/>
    </row>
    <row r="229" spans="1:6" s="57" customFormat="1" ht="12.75">
      <c r="A229" s="68"/>
      <c r="F229" s="70"/>
    </row>
    <row r="230" spans="1:6" s="57" customFormat="1" ht="12.75">
      <c r="A230" s="68"/>
      <c r="F230" s="70"/>
    </row>
    <row r="231" spans="1:6" s="57" customFormat="1" ht="12.75">
      <c r="A231" s="68"/>
      <c r="F231" s="70"/>
    </row>
    <row r="232" spans="1:6" s="57" customFormat="1" ht="12.75">
      <c r="A232" s="68"/>
      <c r="F232" s="70"/>
    </row>
    <row r="233" spans="1:6" s="57" customFormat="1" ht="12.75">
      <c r="A233" s="68"/>
      <c r="F233" s="70"/>
    </row>
    <row r="234" spans="1:6" s="57" customFormat="1" ht="12.75">
      <c r="A234" s="68"/>
      <c r="F234" s="70"/>
    </row>
    <row r="235" spans="1:6" s="57" customFormat="1" ht="12.75">
      <c r="A235" s="68"/>
      <c r="F235" s="70"/>
    </row>
    <row r="236" spans="1:6" s="57" customFormat="1" ht="12.75">
      <c r="A236" s="68"/>
      <c r="F236" s="70"/>
    </row>
    <row r="237" spans="1:6" s="57" customFormat="1" ht="12.75">
      <c r="A237" s="68"/>
      <c r="F237" s="70"/>
    </row>
    <row r="238" spans="1:6" s="57" customFormat="1" ht="12.75">
      <c r="A238" s="68"/>
      <c r="F238" s="70"/>
    </row>
    <row r="239" spans="1:6" s="57" customFormat="1" ht="12.75">
      <c r="A239" s="68"/>
      <c r="F239" s="70"/>
    </row>
    <row r="240" spans="1:6" s="57" customFormat="1" ht="12.75">
      <c r="A240" s="68"/>
      <c r="F240" s="70"/>
    </row>
    <row r="241" spans="1:6" s="57" customFormat="1" ht="12.75">
      <c r="A241" s="68"/>
      <c r="F241" s="70"/>
    </row>
    <row r="242" spans="1:6" s="57" customFormat="1" ht="12.75">
      <c r="A242" s="68"/>
      <c r="F242" s="70"/>
    </row>
    <row r="243" spans="1:6" s="57" customFormat="1" ht="12.75">
      <c r="A243" s="68"/>
      <c r="F243" s="70"/>
    </row>
    <row r="244" spans="1:6" s="57" customFormat="1" ht="12.75">
      <c r="A244" s="68"/>
      <c r="F244" s="70"/>
    </row>
    <row r="245" spans="1:6" s="57" customFormat="1" ht="12.75">
      <c r="A245" s="68"/>
      <c r="F245" s="70"/>
    </row>
    <row r="246" spans="1:6" s="57" customFormat="1" ht="12.75">
      <c r="A246" s="68"/>
      <c r="F246" s="70"/>
    </row>
    <row r="247" spans="1:6" s="57" customFormat="1" ht="12.75">
      <c r="A247" s="68"/>
      <c r="F247" s="70"/>
    </row>
    <row r="248" spans="1:6" s="57" customFormat="1" ht="12.75">
      <c r="A248" s="68"/>
      <c r="F248" s="70"/>
    </row>
    <row r="249" spans="1:6" s="57" customFormat="1" ht="12.75">
      <c r="A249" s="68"/>
      <c r="F249" s="70"/>
    </row>
    <row r="250" spans="1:6" s="57" customFormat="1" ht="12.75">
      <c r="A250" s="68"/>
      <c r="F250" s="70"/>
    </row>
    <row r="251" spans="1:6" s="57" customFormat="1" ht="12.75">
      <c r="A251" s="68"/>
      <c r="F251" s="70"/>
    </row>
    <row r="252" spans="1:6" s="57" customFormat="1" ht="12.75">
      <c r="A252" s="68"/>
      <c r="F252" s="70"/>
    </row>
    <row r="253" spans="1:6" s="57" customFormat="1" ht="12.75">
      <c r="A253" s="68"/>
      <c r="F253" s="70"/>
    </row>
    <row r="254" spans="1:6" s="57" customFormat="1" ht="12.75">
      <c r="A254" s="68"/>
      <c r="F254" s="70"/>
    </row>
    <row r="255" spans="1:6" s="57" customFormat="1" ht="12.75">
      <c r="A255" s="68"/>
      <c r="F255" s="70"/>
    </row>
    <row r="256" spans="1:6" s="57" customFormat="1" ht="12.75">
      <c r="A256" s="68"/>
      <c r="F256" s="70"/>
    </row>
    <row r="257" spans="1:6" s="57" customFormat="1" ht="12.75">
      <c r="A257" s="68"/>
      <c r="F257" s="70"/>
    </row>
    <row r="258" spans="1:6" s="57" customFormat="1" ht="12.75">
      <c r="A258" s="68"/>
      <c r="F258" s="70"/>
    </row>
    <row r="259" spans="1:6" s="57" customFormat="1" ht="12.75">
      <c r="A259" s="68"/>
      <c r="F259" s="70"/>
    </row>
    <row r="260" spans="1:6" s="57" customFormat="1" ht="12.75">
      <c r="A260" s="68"/>
      <c r="F260" s="70"/>
    </row>
    <row r="261" spans="1:6" s="57" customFormat="1" ht="12.75">
      <c r="A261" s="68"/>
      <c r="F261" s="70"/>
    </row>
    <row r="262" spans="1:6" s="57" customFormat="1" ht="12.75">
      <c r="A262" s="68"/>
      <c r="F262" s="70"/>
    </row>
    <row r="263" spans="1:6" s="57" customFormat="1" ht="12.75">
      <c r="A263" s="68"/>
      <c r="F263" s="70"/>
    </row>
    <row r="264" spans="1:6" s="57" customFormat="1" ht="12.75">
      <c r="A264" s="68"/>
      <c r="F264" s="70"/>
    </row>
    <row r="265" spans="1:6" s="57" customFormat="1" ht="12.75">
      <c r="A265" s="68"/>
      <c r="F265" s="70"/>
    </row>
    <row r="266" spans="1:6" s="57" customFormat="1" ht="12.75">
      <c r="A266" s="68"/>
      <c r="F266" s="70"/>
    </row>
    <row r="267" spans="1:6" s="57" customFormat="1" ht="12.75">
      <c r="A267" s="68"/>
      <c r="F267" s="70"/>
    </row>
    <row r="268" spans="1:6" s="57" customFormat="1" ht="12.75">
      <c r="A268" s="68"/>
      <c r="F268" s="70"/>
    </row>
    <row r="269" spans="1:6" s="57" customFormat="1" ht="12.75">
      <c r="A269" s="68"/>
      <c r="F269" s="70"/>
    </row>
    <row r="270" spans="1:6" s="57" customFormat="1" ht="12.75">
      <c r="A270" s="68"/>
      <c r="F270" s="70"/>
    </row>
    <row r="271" spans="1:6" s="57" customFormat="1" ht="12.75">
      <c r="A271" s="68"/>
      <c r="F271" s="70"/>
    </row>
    <row r="272" spans="1:6" s="57" customFormat="1" ht="12.75">
      <c r="A272" s="68"/>
      <c r="F272" s="70"/>
    </row>
    <row r="273" spans="1:6" s="57" customFormat="1" ht="12.75">
      <c r="A273" s="68"/>
      <c r="F273" s="70"/>
    </row>
    <row r="274" spans="1:6" s="57" customFormat="1" ht="12.75">
      <c r="A274" s="68"/>
      <c r="F274" s="70"/>
    </row>
    <row r="275" spans="1:6" s="57" customFormat="1" ht="12.75">
      <c r="A275" s="68"/>
      <c r="F275" s="70"/>
    </row>
    <row r="276" spans="1:6" s="57" customFormat="1" ht="12.75">
      <c r="A276" s="68"/>
      <c r="F276" s="70"/>
    </row>
    <row r="277" spans="1:6" s="57" customFormat="1" ht="12.75">
      <c r="A277" s="68"/>
      <c r="F277" s="70"/>
    </row>
    <row r="278" spans="1:6" s="57" customFormat="1" ht="12.75">
      <c r="A278" s="68"/>
      <c r="F278" s="70"/>
    </row>
    <row r="279" spans="1:6" s="57" customFormat="1" ht="12.75">
      <c r="A279" s="68"/>
      <c r="F279" s="70"/>
    </row>
    <row r="280" spans="1:6" s="57" customFormat="1" ht="12.75">
      <c r="A280" s="68"/>
      <c r="F280" s="70"/>
    </row>
    <row r="281" spans="1:6" s="57" customFormat="1" ht="12.75">
      <c r="A281" s="68"/>
      <c r="F281" s="70"/>
    </row>
    <row r="282" spans="1:6" s="57" customFormat="1" ht="12.75">
      <c r="A282" s="68"/>
      <c r="F282" s="70"/>
    </row>
    <row r="283" spans="1:6" s="57" customFormat="1" ht="12.75">
      <c r="A283" s="68"/>
      <c r="F283" s="70"/>
    </row>
    <row r="284" spans="1:6" s="57" customFormat="1" ht="12.75">
      <c r="A284" s="68"/>
      <c r="F284" s="70"/>
    </row>
    <row r="285" spans="1:6" s="57" customFormat="1" ht="12.75">
      <c r="A285" s="68"/>
      <c r="F285" s="70"/>
    </row>
    <row r="286" spans="1:6" s="57" customFormat="1" ht="12.75">
      <c r="A286" s="68"/>
      <c r="F286" s="70"/>
    </row>
    <row r="287" spans="1:6" s="57" customFormat="1" ht="12.75">
      <c r="A287" s="68"/>
      <c r="F287" s="70"/>
    </row>
    <row r="288" spans="1:6" s="57" customFormat="1" ht="12.75">
      <c r="A288" s="68"/>
      <c r="F288" s="70"/>
    </row>
    <row r="289" spans="1:6" s="57" customFormat="1" ht="12.75">
      <c r="A289" s="68"/>
      <c r="F289" s="70"/>
    </row>
    <row r="290" spans="1:6" s="57" customFormat="1" ht="12.75">
      <c r="A290" s="68"/>
      <c r="F290" s="70"/>
    </row>
    <row r="291" spans="1:6" s="57" customFormat="1" ht="12.75">
      <c r="A291" s="68"/>
      <c r="F291" s="70"/>
    </row>
    <row r="292" spans="1:6" s="57" customFormat="1" ht="12.75">
      <c r="A292" s="68"/>
      <c r="F292" s="70"/>
    </row>
    <row r="293" spans="1:6" s="57" customFormat="1" ht="12.75">
      <c r="A293" s="68"/>
      <c r="F293" s="70"/>
    </row>
    <row r="294" spans="1:6" s="57" customFormat="1" ht="12.75">
      <c r="A294" s="68"/>
      <c r="F294" s="70"/>
    </row>
    <row r="295" spans="1:6" s="57" customFormat="1" ht="12.75">
      <c r="A295" s="68"/>
      <c r="F295" s="70"/>
    </row>
    <row r="296" spans="1:6" s="57" customFormat="1" ht="12.75">
      <c r="A296" s="68"/>
      <c r="F296" s="70"/>
    </row>
    <row r="297" spans="1:6" s="57" customFormat="1" ht="12.75">
      <c r="A297" s="68"/>
      <c r="F297" s="70"/>
    </row>
    <row r="298" spans="1:6" s="57" customFormat="1" ht="12.75">
      <c r="A298" s="68"/>
      <c r="F298" s="70"/>
    </row>
    <row r="299" spans="1:6" s="57" customFormat="1" ht="12.75">
      <c r="A299" s="68"/>
      <c r="F299" s="70"/>
    </row>
    <row r="300" spans="1:6" s="57" customFormat="1" ht="12.75">
      <c r="A300" s="68"/>
      <c r="F300" s="70"/>
    </row>
    <row r="301" spans="1:6" s="57" customFormat="1" ht="12.75">
      <c r="A301" s="68"/>
      <c r="F301" s="70"/>
    </row>
    <row r="302" spans="1:6" s="57" customFormat="1" ht="12.75">
      <c r="A302" s="68"/>
      <c r="F302" s="70"/>
    </row>
    <row r="303" spans="1:6" s="57" customFormat="1" ht="12.75">
      <c r="A303" s="68"/>
      <c r="F303" s="70"/>
    </row>
    <row r="304" spans="1:6" s="57" customFormat="1" ht="12.75">
      <c r="A304" s="68"/>
      <c r="F304" s="70"/>
    </row>
    <row r="305" spans="1:6" s="57" customFormat="1" ht="12.75">
      <c r="A305" s="68"/>
      <c r="F305" s="70"/>
    </row>
    <row r="306" spans="1:6" s="57" customFormat="1" ht="12.75">
      <c r="A306" s="68"/>
      <c r="F306" s="70"/>
    </row>
    <row r="307" spans="1:6" s="57" customFormat="1" ht="12.75">
      <c r="A307" s="68"/>
      <c r="F307" s="70"/>
    </row>
    <row r="308" spans="1:6" s="57" customFormat="1" ht="12.75">
      <c r="A308" s="68"/>
      <c r="F308" s="70"/>
    </row>
    <row r="309" spans="1:6" s="57" customFormat="1" ht="12.75">
      <c r="A309" s="68"/>
      <c r="F309" s="70"/>
    </row>
    <row r="310" spans="1:6" s="57" customFormat="1" ht="12.75">
      <c r="A310" s="68"/>
      <c r="F310" s="70"/>
    </row>
    <row r="311" spans="1:6" s="57" customFormat="1" ht="12.75">
      <c r="A311" s="68"/>
      <c r="F311" s="70"/>
    </row>
    <row r="312" spans="1:6" s="57" customFormat="1" ht="12.75">
      <c r="A312" s="68"/>
      <c r="F312" s="70"/>
    </row>
    <row r="313" spans="1:6" s="57" customFormat="1" ht="12.75">
      <c r="A313" s="68"/>
      <c r="F313" s="70"/>
    </row>
    <row r="314" spans="1:6" s="57" customFormat="1" ht="12.75">
      <c r="A314" s="68"/>
      <c r="F314" s="70"/>
    </row>
    <row r="315" spans="1:6" s="57" customFormat="1" ht="12.75">
      <c r="A315" s="68"/>
      <c r="F315" s="70"/>
    </row>
    <row r="316" spans="1:6" s="57" customFormat="1" ht="12.75">
      <c r="A316" s="68"/>
      <c r="F316" s="70"/>
    </row>
    <row r="317" spans="1:6" s="57" customFormat="1" ht="12.75">
      <c r="A317" s="68"/>
      <c r="F317" s="70"/>
    </row>
    <row r="318" spans="1:6" s="57" customFormat="1" ht="12.75">
      <c r="A318" s="68"/>
      <c r="F318" s="70"/>
    </row>
    <row r="319" spans="1:6" s="57" customFormat="1" ht="12.75">
      <c r="A319" s="68"/>
      <c r="F319" s="70"/>
    </row>
    <row r="320" spans="1:6" s="57" customFormat="1" ht="12.75">
      <c r="A320" s="68"/>
      <c r="F320" s="70"/>
    </row>
    <row r="321" spans="1:6" s="57" customFormat="1" ht="12.75">
      <c r="A321" s="68"/>
      <c r="F321" s="70"/>
    </row>
    <row r="322" spans="1:6" s="57" customFormat="1" ht="12.75">
      <c r="A322" s="68"/>
      <c r="F322" s="70"/>
    </row>
    <row r="323" spans="1:6" s="57" customFormat="1" ht="12.75">
      <c r="A323" s="68"/>
      <c r="F323" s="70"/>
    </row>
    <row r="324" spans="1:6" s="57" customFormat="1" ht="12.75">
      <c r="A324" s="68"/>
      <c r="F324" s="70"/>
    </row>
    <row r="325" spans="1:6" s="57" customFormat="1" ht="12.75">
      <c r="A325" s="68"/>
      <c r="F325" s="70"/>
    </row>
    <row r="326" spans="1:6" s="57" customFormat="1" ht="12.75">
      <c r="A326" s="68"/>
      <c r="F326" s="70"/>
    </row>
    <row r="327" spans="1:6" s="57" customFormat="1" ht="12.75">
      <c r="A327" s="68"/>
      <c r="F327" s="70"/>
    </row>
    <row r="328" spans="1:6" s="57" customFormat="1" ht="12.75">
      <c r="A328" s="68"/>
      <c r="F328" s="70"/>
    </row>
    <row r="329" spans="1:6" s="57" customFormat="1" ht="12.75">
      <c r="A329" s="68"/>
      <c r="F329" s="70"/>
    </row>
    <row r="330" spans="1:6" s="57" customFormat="1" ht="12.75">
      <c r="A330" s="68"/>
      <c r="F330" s="70"/>
    </row>
    <row r="331" spans="1:6" s="57" customFormat="1" ht="12.75">
      <c r="A331" s="68"/>
      <c r="F331" s="70"/>
    </row>
    <row r="332" spans="1:6" s="57" customFormat="1" ht="12.75">
      <c r="A332" s="68"/>
      <c r="F332" s="70"/>
    </row>
    <row r="333" spans="1:6" s="57" customFormat="1" ht="12.75">
      <c r="A333" s="68"/>
      <c r="F333" s="70"/>
    </row>
    <row r="334" spans="1:6" s="57" customFormat="1" ht="12.75">
      <c r="A334" s="68"/>
      <c r="F334" s="70"/>
    </row>
    <row r="335" spans="1:6" s="57" customFormat="1" ht="12.75">
      <c r="A335" s="68"/>
      <c r="F335" s="70"/>
    </row>
    <row r="336" spans="1:6" s="57" customFormat="1" ht="12.75">
      <c r="A336" s="68"/>
      <c r="F336" s="70"/>
    </row>
    <row r="337" spans="1:6" s="57" customFormat="1" ht="12.75">
      <c r="A337" s="68"/>
      <c r="F337" s="70"/>
    </row>
    <row r="338" spans="1:6" s="57" customFormat="1" ht="12.75">
      <c r="A338" s="68"/>
      <c r="F338" s="70"/>
    </row>
    <row r="339" spans="1:6" s="57" customFormat="1" ht="12.75">
      <c r="A339" s="68"/>
      <c r="F339" s="70"/>
    </row>
    <row r="340" spans="1:6" s="57" customFormat="1" ht="12.75">
      <c r="A340" s="68"/>
      <c r="F340" s="70"/>
    </row>
    <row r="341" spans="1:6" s="57" customFormat="1" ht="12.75">
      <c r="A341" s="68"/>
      <c r="F341" s="70"/>
    </row>
    <row r="342" spans="1:6" s="57" customFormat="1" ht="12.75">
      <c r="A342" s="68"/>
      <c r="F342" s="70"/>
    </row>
    <row r="343" spans="1:6" s="57" customFormat="1" ht="12.75">
      <c r="A343" s="68"/>
      <c r="F343" s="70"/>
    </row>
    <row r="344" spans="1:6" s="57" customFormat="1" ht="12.75">
      <c r="A344" s="68"/>
      <c r="F344" s="70"/>
    </row>
    <row r="345" spans="1:6" s="57" customFormat="1" ht="12.75">
      <c r="A345" s="68"/>
      <c r="F345" s="70"/>
    </row>
    <row r="346" spans="1:6" s="57" customFormat="1" ht="12.75">
      <c r="A346" s="68"/>
      <c r="F346" s="70"/>
    </row>
    <row r="347" spans="1:6" s="57" customFormat="1" ht="12.75">
      <c r="A347" s="68"/>
      <c r="F347" s="70"/>
    </row>
    <row r="348" spans="1:6" s="57" customFormat="1" ht="12.75">
      <c r="A348" s="68"/>
      <c r="F348" s="70"/>
    </row>
    <row r="349" spans="1:6" s="57" customFormat="1" ht="12.75">
      <c r="A349" s="68"/>
      <c r="F349" s="70"/>
    </row>
    <row r="350" spans="1:6" s="57" customFormat="1" ht="12.75">
      <c r="A350" s="68"/>
      <c r="F350" s="70"/>
    </row>
    <row r="351" spans="1:6" s="57" customFormat="1" ht="12.75">
      <c r="A351" s="68"/>
      <c r="F351" s="70"/>
    </row>
    <row r="352" spans="1:6" s="57" customFormat="1" ht="12.75">
      <c r="A352" s="68"/>
      <c r="F352" s="70"/>
    </row>
    <row r="353" spans="1:6" s="57" customFormat="1" ht="12.75">
      <c r="A353" s="68"/>
      <c r="F353" s="70"/>
    </row>
    <row r="354" spans="1:6" s="57" customFormat="1" ht="12.75">
      <c r="A354" s="68"/>
      <c r="F354" s="70"/>
    </row>
    <row r="355" spans="1:6" s="57" customFormat="1" ht="12.75">
      <c r="A355" s="68"/>
      <c r="F355" s="70"/>
    </row>
    <row r="356" spans="1:6" s="57" customFormat="1" ht="12.75">
      <c r="A356" s="68"/>
      <c r="F356" s="70"/>
    </row>
    <row r="357" spans="1:6" s="57" customFormat="1" ht="12.75">
      <c r="A357" s="68"/>
      <c r="F357" s="70"/>
    </row>
    <row r="358" spans="1:6" s="57" customFormat="1" ht="12.75">
      <c r="A358" s="68"/>
      <c r="F358" s="70"/>
    </row>
    <row r="359" spans="1:6" s="57" customFormat="1" ht="12.75">
      <c r="A359" s="68"/>
      <c r="F359" s="70"/>
    </row>
    <row r="360" spans="1:6" s="57" customFormat="1" ht="12.75">
      <c r="A360" s="68"/>
      <c r="F360" s="70"/>
    </row>
    <row r="361" spans="1:6" s="57" customFormat="1" ht="12.75">
      <c r="A361" s="68"/>
      <c r="F361" s="70"/>
    </row>
    <row r="362" spans="1:6" s="57" customFormat="1" ht="12.75">
      <c r="A362" s="68"/>
      <c r="F362" s="70"/>
    </row>
    <row r="363" spans="1:6" s="57" customFormat="1" ht="12.75">
      <c r="A363" s="68"/>
      <c r="F363" s="70"/>
    </row>
    <row r="364" spans="1:6" s="57" customFormat="1" ht="12.75">
      <c r="A364" s="68"/>
      <c r="F364" s="70"/>
    </row>
    <row r="365" spans="1:6" s="57" customFormat="1" ht="12.75">
      <c r="A365" s="68"/>
      <c r="F365" s="70"/>
    </row>
    <row r="366" spans="1:6" s="57" customFormat="1" ht="12.75">
      <c r="A366" s="68"/>
      <c r="F366" s="70"/>
    </row>
    <row r="367" spans="1:6" s="57" customFormat="1" ht="12.75">
      <c r="A367" s="68"/>
      <c r="F367" s="70"/>
    </row>
    <row r="368" spans="1:6" s="57" customFormat="1" ht="12.75">
      <c r="A368" s="68"/>
      <c r="F368" s="70"/>
    </row>
    <row r="369" spans="1:6" s="57" customFormat="1" ht="12.75">
      <c r="A369" s="68"/>
      <c r="F369" s="70"/>
    </row>
    <row r="370" spans="1:6" s="57" customFormat="1" ht="12.75">
      <c r="A370" s="68"/>
      <c r="F370" s="70"/>
    </row>
    <row r="371" spans="1:6" s="57" customFormat="1" ht="12.75">
      <c r="A371" s="68"/>
      <c r="F371" s="70"/>
    </row>
    <row r="372" spans="1:6" s="57" customFormat="1" ht="12.75">
      <c r="A372" s="68"/>
      <c r="F372" s="70"/>
    </row>
    <row r="373" spans="1:6" s="57" customFormat="1" ht="12.75">
      <c r="A373" s="68"/>
      <c r="F373" s="70"/>
    </row>
    <row r="374" spans="1:6" s="57" customFormat="1" ht="12.75">
      <c r="A374" s="68"/>
      <c r="F374" s="70"/>
    </row>
    <row r="375" spans="1:6" s="57" customFormat="1" ht="12.75">
      <c r="A375" s="68"/>
      <c r="F375" s="70"/>
    </row>
    <row r="376" spans="1:6" s="57" customFormat="1" ht="12.75">
      <c r="A376" s="68"/>
      <c r="F376" s="70"/>
    </row>
    <row r="377" spans="1:6" s="57" customFormat="1" ht="12.75">
      <c r="A377" s="68"/>
      <c r="F377" s="70"/>
    </row>
    <row r="378" spans="1:6" s="57" customFormat="1" ht="12.75">
      <c r="A378" s="68"/>
      <c r="F378" s="70"/>
    </row>
    <row r="379" spans="1:6" s="57" customFormat="1" ht="12.75">
      <c r="A379" s="68"/>
      <c r="F379" s="70"/>
    </row>
    <row r="380" spans="1:6" s="57" customFormat="1" ht="12.75">
      <c r="A380" s="68"/>
      <c r="F380" s="70"/>
    </row>
    <row r="381" spans="1:6" s="57" customFormat="1" ht="12.75">
      <c r="A381" s="68"/>
      <c r="F381" s="70"/>
    </row>
    <row r="382" spans="1:6" s="57" customFormat="1" ht="12.75">
      <c r="A382" s="68"/>
      <c r="F382" s="70"/>
    </row>
    <row r="383" spans="1:6" s="57" customFormat="1" ht="12.75">
      <c r="A383" s="68"/>
      <c r="F383" s="70"/>
    </row>
    <row r="384" spans="1:6" s="57" customFormat="1" ht="12.75">
      <c r="A384" s="68"/>
      <c r="F384" s="70"/>
    </row>
    <row r="385" spans="1:6" s="57" customFormat="1" ht="12.75">
      <c r="A385" s="68"/>
      <c r="F385" s="70"/>
    </row>
    <row r="386" spans="1:6" s="57" customFormat="1" ht="12.75">
      <c r="A386" s="68"/>
      <c r="F386" s="70"/>
    </row>
    <row r="387" spans="1:6" s="57" customFormat="1" ht="12.75">
      <c r="A387" s="68"/>
      <c r="F387" s="70"/>
    </row>
    <row r="388" spans="1:6" s="57" customFormat="1" ht="12.75">
      <c r="A388" s="68"/>
      <c r="F388" s="70"/>
    </row>
    <row r="389" spans="1:6" s="57" customFormat="1" ht="12.75">
      <c r="A389" s="68"/>
      <c r="F389" s="70"/>
    </row>
    <row r="390" spans="1:6" s="57" customFormat="1" ht="12.75">
      <c r="A390" s="68"/>
      <c r="F390" s="70"/>
    </row>
    <row r="391" spans="1:6" s="57" customFormat="1" ht="12.75">
      <c r="A391" s="68"/>
      <c r="F391" s="70"/>
    </row>
    <row r="392" spans="1:6" s="57" customFormat="1" ht="12.75">
      <c r="A392" s="68"/>
      <c r="F392" s="70"/>
    </row>
    <row r="393" spans="1:6" s="57" customFormat="1" ht="12.75">
      <c r="A393" s="68"/>
      <c r="F393" s="70"/>
    </row>
    <row r="394" spans="1:6" s="57" customFormat="1" ht="12.75">
      <c r="A394" s="68"/>
      <c r="F394" s="70"/>
    </row>
    <row r="395" spans="1:6" s="57" customFormat="1" ht="12.75">
      <c r="A395" s="68"/>
      <c r="F395" s="70"/>
    </row>
    <row r="396" spans="1:6" s="57" customFormat="1" ht="12.75">
      <c r="A396" s="68"/>
      <c r="F396" s="70"/>
    </row>
    <row r="397" spans="1:6" s="57" customFormat="1" ht="12.75">
      <c r="A397" s="68"/>
      <c r="F397" s="70"/>
    </row>
    <row r="398" spans="1:6" s="57" customFormat="1" ht="12.75">
      <c r="A398" s="68"/>
      <c r="F398" s="70"/>
    </row>
    <row r="399" spans="1:6" s="57" customFormat="1" ht="12.75">
      <c r="A399" s="68"/>
      <c r="F399" s="70"/>
    </row>
    <row r="400" spans="1:6" s="57" customFormat="1" ht="12.75">
      <c r="A400" s="68"/>
      <c r="F400" s="70"/>
    </row>
    <row r="401" spans="1:6" s="57" customFormat="1" ht="12.75">
      <c r="A401" s="68"/>
      <c r="F401" s="70"/>
    </row>
    <row r="402" spans="1:6" s="57" customFormat="1" ht="12.75">
      <c r="A402" s="68"/>
      <c r="F402" s="70"/>
    </row>
    <row r="403" spans="1:6" s="57" customFormat="1" ht="12.75">
      <c r="A403" s="68"/>
      <c r="F403" s="70"/>
    </row>
    <row r="404" spans="1:6" s="57" customFormat="1" ht="12.75">
      <c r="A404" s="68"/>
      <c r="F404" s="70"/>
    </row>
    <row r="405" spans="1:6" s="57" customFormat="1" ht="12.75">
      <c r="A405" s="68"/>
      <c r="F405" s="70"/>
    </row>
    <row r="406" spans="1:6" s="57" customFormat="1" ht="12.75">
      <c r="A406" s="68"/>
      <c r="F406" s="70"/>
    </row>
    <row r="407" spans="1:6" s="57" customFormat="1" ht="12.75">
      <c r="A407" s="68"/>
      <c r="F407" s="70"/>
    </row>
    <row r="408" spans="1:6" s="57" customFormat="1" ht="12.75">
      <c r="A408" s="68"/>
      <c r="F408" s="70"/>
    </row>
    <row r="409" spans="1:6" s="57" customFormat="1" ht="12.75">
      <c r="A409" s="68"/>
      <c r="F409" s="70"/>
    </row>
    <row r="410" spans="1:6" s="57" customFormat="1" ht="12.75">
      <c r="A410" s="68"/>
      <c r="F410" s="70"/>
    </row>
    <row r="411" spans="1:6" s="57" customFormat="1" ht="12.75">
      <c r="A411" s="68"/>
      <c r="F411" s="70"/>
    </row>
    <row r="412" spans="1:6" s="57" customFormat="1" ht="12.75">
      <c r="A412" s="68"/>
      <c r="F412" s="70"/>
    </row>
    <row r="413" spans="1:6" s="57" customFormat="1" ht="12.75">
      <c r="A413" s="68"/>
      <c r="F413" s="70"/>
    </row>
    <row r="414" spans="1:6" s="57" customFormat="1" ht="12.75">
      <c r="A414" s="68"/>
      <c r="F414" s="70"/>
    </row>
    <row r="415" spans="1:6" s="57" customFormat="1" ht="12.75">
      <c r="A415" s="68"/>
      <c r="F415" s="70"/>
    </row>
    <row r="416" spans="1:6" s="57" customFormat="1" ht="12.75">
      <c r="A416" s="68"/>
      <c r="F416" s="70"/>
    </row>
    <row r="417" spans="1:6" s="57" customFormat="1" ht="12.75">
      <c r="A417" s="68"/>
      <c r="F417" s="70"/>
    </row>
    <row r="418" spans="1:6" s="57" customFormat="1" ht="12.75">
      <c r="A418" s="68"/>
      <c r="F418" s="70"/>
    </row>
    <row r="419" spans="1:6" s="57" customFormat="1" ht="12.75">
      <c r="A419" s="68"/>
      <c r="F419" s="70"/>
    </row>
    <row r="420" spans="1:6" s="57" customFormat="1" ht="12.75">
      <c r="A420" s="68"/>
      <c r="F420" s="70"/>
    </row>
    <row r="421" spans="1:6" s="57" customFormat="1" ht="12.75">
      <c r="A421" s="68"/>
      <c r="F421" s="70"/>
    </row>
    <row r="422" spans="1:6" s="57" customFormat="1" ht="12.75">
      <c r="A422" s="68"/>
      <c r="F422" s="70"/>
    </row>
    <row r="423" spans="1:6" s="57" customFormat="1" ht="12.75">
      <c r="A423" s="68"/>
      <c r="F423" s="70"/>
    </row>
    <row r="424" spans="1:6" s="57" customFormat="1" ht="12.75">
      <c r="A424" s="68"/>
      <c r="F424" s="70"/>
    </row>
    <row r="425" spans="1:6" s="57" customFormat="1" ht="12.75">
      <c r="A425" s="68"/>
      <c r="F425" s="70"/>
    </row>
    <row r="426" spans="1:6" s="57" customFormat="1" ht="12.75">
      <c r="A426" s="68"/>
      <c r="F426" s="70"/>
    </row>
    <row r="427" spans="1:6" s="57" customFormat="1" ht="12.75">
      <c r="A427" s="68"/>
      <c r="F427" s="70"/>
    </row>
    <row r="428" spans="1:6" s="57" customFormat="1" ht="12.75">
      <c r="A428" s="68"/>
      <c r="F428" s="70"/>
    </row>
    <row r="429" spans="1:6" s="57" customFormat="1" ht="12.75">
      <c r="A429" s="68"/>
      <c r="F429" s="70"/>
    </row>
    <row r="430" spans="1:6" s="57" customFormat="1" ht="12.75">
      <c r="A430" s="68"/>
      <c r="F430" s="70"/>
    </row>
    <row r="431" spans="1:6" s="57" customFormat="1" ht="12.75">
      <c r="A431" s="68"/>
      <c r="F431" s="70"/>
    </row>
    <row r="432" spans="1:6" s="57" customFormat="1" ht="12.75">
      <c r="A432" s="68"/>
      <c r="F432" s="70"/>
    </row>
    <row r="433" spans="1:6" s="57" customFormat="1" ht="12.75">
      <c r="A433" s="68"/>
      <c r="F433" s="70"/>
    </row>
    <row r="434" spans="1:6" s="57" customFormat="1" ht="12.75">
      <c r="A434" s="68"/>
      <c r="F434" s="70"/>
    </row>
    <row r="435" spans="1:6" s="57" customFormat="1" ht="12.75">
      <c r="A435" s="68"/>
      <c r="F435" s="70"/>
    </row>
    <row r="436" spans="1:6" s="57" customFormat="1" ht="12.75">
      <c r="A436" s="68"/>
      <c r="F436" s="70"/>
    </row>
    <row r="437" spans="1:6" s="57" customFormat="1" ht="12.75">
      <c r="A437" s="68"/>
      <c r="F437" s="70"/>
    </row>
    <row r="438" spans="1:6" s="57" customFormat="1" ht="12.75">
      <c r="A438" s="68"/>
      <c r="F438" s="70"/>
    </row>
    <row r="439" spans="1:6" s="57" customFormat="1" ht="12.75">
      <c r="A439" s="68"/>
      <c r="F439" s="70"/>
    </row>
    <row r="440" spans="1:6" s="57" customFormat="1" ht="12.75">
      <c r="A440" s="68"/>
      <c r="F440" s="70"/>
    </row>
    <row r="441" spans="1:6" s="57" customFormat="1" ht="12.75">
      <c r="A441" s="68"/>
      <c r="F441" s="70"/>
    </row>
    <row r="442" spans="1:6" s="57" customFormat="1" ht="12.75">
      <c r="A442" s="68"/>
      <c r="F442" s="70"/>
    </row>
    <row r="443" spans="1:6" s="57" customFormat="1" ht="12.75">
      <c r="A443" s="68"/>
      <c r="F443" s="70"/>
    </row>
    <row r="444" spans="1:6" s="57" customFormat="1" ht="12.75">
      <c r="A444" s="68"/>
      <c r="F444" s="70"/>
    </row>
    <row r="445" spans="1:6" s="57" customFormat="1" ht="12.75">
      <c r="A445" s="68"/>
      <c r="F445" s="70"/>
    </row>
    <row r="446" spans="1:6" s="57" customFormat="1" ht="12.75">
      <c r="A446" s="68"/>
      <c r="F446" s="70"/>
    </row>
    <row r="447" spans="1:6" s="57" customFormat="1" ht="12.75">
      <c r="A447" s="68"/>
      <c r="F447" s="70"/>
    </row>
    <row r="448" spans="1:6" s="57" customFormat="1" ht="12.75">
      <c r="A448" s="68"/>
      <c r="F448" s="70"/>
    </row>
    <row r="449" spans="1:6" s="57" customFormat="1" ht="12.75">
      <c r="A449" s="68"/>
      <c r="F449" s="70"/>
    </row>
    <row r="450" spans="1:6" s="57" customFormat="1" ht="12.75">
      <c r="A450" s="68"/>
      <c r="F450" s="70"/>
    </row>
    <row r="451" spans="1:6" s="57" customFormat="1" ht="12.75">
      <c r="A451" s="68"/>
      <c r="F451" s="70"/>
    </row>
    <row r="452" spans="1:6" s="57" customFormat="1" ht="12.75">
      <c r="A452" s="68"/>
      <c r="F452" s="70"/>
    </row>
    <row r="453" spans="1:6" s="57" customFormat="1" ht="12.75">
      <c r="A453" s="68"/>
      <c r="F453" s="70"/>
    </row>
    <row r="454" spans="1:6" s="57" customFormat="1" ht="12.75">
      <c r="A454" s="68"/>
      <c r="F454" s="70"/>
    </row>
    <row r="455" spans="1:6" s="57" customFormat="1" ht="12.75">
      <c r="A455" s="68"/>
      <c r="F455" s="70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</sheetData>
  <sheetProtection/>
  <mergeCells count="11">
    <mergeCell ref="G5:H5"/>
    <mergeCell ref="A3:L3"/>
    <mergeCell ref="A4:L4"/>
    <mergeCell ref="I5:I6"/>
    <mergeCell ref="J5:J6"/>
    <mergeCell ref="K5:K6"/>
    <mergeCell ref="L5:L6"/>
    <mergeCell ref="B5:B6"/>
    <mergeCell ref="F5:F6"/>
    <mergeCell ref="C5:E5"/>
    <mergeCell ref="A5:A6"/>
  </mergeCells>
  <printOptions/>
  <pageMargins left="0.75" right="0.75" top="0.55" bottom="0.6" header="0.5" footer="0.5"/>
  <pageSetup fitToHeight="1" fitToWidth="1" horizontalDpi="600" verticalDpi="6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ТитоваНО</cp:lastModifiedBy>
  <cp:lastPrinted>2011-01-25T06:45:39Z</cp:lastPrinted>
  <dcterms:created xsi:type="dcterms:W3CDTF">1996-10-08T23:32:33Z</dcterms:created>
  <dcterms:modified xsi:type="dcterms:W3CDTF">2011-05-06T08:01:38Z</dcterms:modified>
  <cp:category/>
  <cp:version/>
  <cp:contentType/>
  <cp:contentStatus/>
</cp:coreProperties>
</file>