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854" activeTab="0"/>
  </bookViews>
  <sheets>
    <sheet name="План на 2023 год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<sst xmlns="http://schemas.openxmlformats.org/spreadsheetml/2006/main" count="103" uniqueCount="60">
  <si>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</si>
  <si>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</si>
  <si>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</si>
  <si>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</si>
  <si>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</si>
  <si>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</si>
  <si>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</si>
  <si>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</si>
  <si>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</si>
  <si>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</si>
  <si>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</si>
  <si>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</si>
  <si>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</si>
  <si>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СГМУП "Городские тепловые сети"</t>
  </si>
  <si>
    <t>СГМУП "ГТС"</t>
  </si>
  <si>
    <t>Место врезки объекта в газопровод Ду - 273</t>
  </si>
  <si>
    <t>Первое фланцевое соединение отключающего устройства ДУ-200 мм по ходу газа по ул.Майская</t>
  </si>
  <si>
    <t>Отключающее устройство Ду-150 мм на месте врезки объекта "Производственная база УМиТ треста "Сургутремстрой" ПАО "Сургутнефтегаз" в распределительный газопровод Ду - 150 мм к Очистным сооружениям, остров Заячий, перед территорией СГМУП "Горводоканал"</t>
  </si>
  <si>
    <t>Второе фланцевое соединения запорного устройства Ду − 100 мм по ходу газа перед котельной</t>
  </si>
  <si>
    <t>Место врезки газопровода высокого давления ДУ–100мм в распределительный  газопровод Ду–200мм по ул. Буровая</t>
  </si>
  <si>
    <t>Место врезки (сварной шов до узла 5–ти отключающих устройств по ул. Индустриальная) объекта в распределительный газопровод высокого давления Ду–400 мм;</t>
  </si>
  <si>
    <t>Место врезки объекта в газопровод высокого давления АГРС–4 (граница территории АГРС–4)</t>
  </si>
  <si>
    <t xml:space="preserve"> ПК01+24,00 (согласно исполнительно технической документации) до места врезки объекта в распределительный газопровод Ду–200 мм проходящий вдоль автомобильной дороги Сургут–Лянтор</t>
  </si>
  <si>
    <t>Котельная ПКТС</t>
  </si>
  <si>
    <t>Место врезки (до сварного соединения до узла 3–х отключающих устройств по ул. Нефтеюганское шоссе) «Наружного газопровода» (1-ая очередь) в составе проекта «Газоснабжение газовых котельных для отопления городского спортивного ядра и лыжной базы «Снежинка» объединённой профсоюзной организации ПАО «Сургутнефтегаз» в 35 А мкр» в распределительный газопровод Ду–400 мм</t>
  </si>
  <si>
    <t>Отключающее устройство Ду–300, включая второе фланцевое соединение по ходу газа, перед ГРП на территории котельной</t>
  </si>
  <si>
    <t>3</t>
  </si>
  <si>
    <t>4</t>
  </si>
  <si>
    <t>5</t>
  </si>
  <si>
    <t>к Приказу ФАС России</t>
  </si>
  <si>
    <t>от 18 января 2019 г. № 38/19</t>
  </si>
  <si>
    <t>Приложение № 4</t>
  </si>
  <si>
    <t xml:space="preserve">    (наименование субъекта естественной монополии)</t>
  </si>
  <si>
    <t>Котельная № 1</t>
  </si>
  <si>
    <t>Котельная № 2</t>
  </si>
  <si>
    <t>Котельная № 3</t>
  </si>
  <si>
    <t>Котельная № 6</t>
  </si>
  <si>
    <t>Котельная № 9</t>
  </si>
  <si>
    <t>Котельная № 7</t>
  </si>
  <si>
    <t>Котельная № 21</t>
  </si>
  <si>
    <t>Котельная № 5</t>
  </si>
  <si>
    <t>Котельная № 13/№ 14</t>
  </si>
  <si>
    <t>Котельная № 22</t>
  </si>
  <si>
    <t>Котельная № 23</t>
  </si>
  <si>
    <t>Котельная № 24</t>
  </si>
  <si>
    <t xml:space="preserve">АГРС-4 </t>
  </si>
  <si>
    <t>ООО "СГЭС"</t>
  </si>
  <si>
    <t>на</t>
  </si>
  <si>
    <t>Котельные автосалонов. Котельная № 38, 39</t>
  </si>
  <si>
    <t>Газораспределительная станция УВСИНГ ПАО "Сургутнефтегаз" через газопровод "Реконструкция завода ЖБИ" и узел из 3-х задвижек, через байпасный газопровод СГМУП "ГТС" в сторону котельной 45-го коммунального квартала</t>
  </si>
  <si>
    <t>Газопровод высокого давления ОАО "Сургутгаз" Ду-219 мм. ГРП-60.</t>
  </si>
  <si>
    <t>Котельные № 26, 27 пр. Набережный</t>
  </si>
  <si>
    <t>Котельная № 28 пос. Юность (Кот. № 1)</t>
  </si>
  <si>
    <t>Котельная № 29 пос. Таёжный (Кот. № 5)</t>
  </si>
  <si>
    <t>Котельная № 30 пос. Лунный (Кот. № 8)</t>
  </si>
  <si>
    <t>Котельная № 31 пос. Медвежий угол (Кот.№9)</t>
  </si>
  <si>
    <t>Котельные № 32, 33 пос. Снежный (Кот.№11)</t>
  </si>
  <si>
    <t>Котельная № 34 ул. Крылова, 40 (Кот.№12)</t>
  </si>
  <si>
    <t xml:space="preserve"> год</t>
  </si>
  <si>
    <t>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</si>
</sst>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#,##0.000000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,##0.000000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#,##0.00000000"/>
    <numFmt numFmtId="192" formatCode="#,##0.000000000"/>
    <numFmt numFmtId="193" formatCode="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21" borderId="14" xfId="0" applyNumberFormat="1" applyFont="1" applyFill="1" applyBorder="1" applyAlignment="1">
      <alignment horizontal="center" vertical="center"/>
    </xf>
    <xf numFmtId="0" fontId="21" fillId="21" borderId="14" xfId="0" applyNumberFormat="1" applyFont="1" applyFill="1" applyBorder="1" applyAlignment="1">
      <alignment horizontal="left" vertical="center" wrapText="1"/>
    </xf>
    <xf numFmtId="49" fontId="21" fillId="21" borderId="14" xfId="0" applyNumberFormat="1" applyFont="1" applyFill="1" applyBorder="1" applyAlignment="1">
      <alignment horizontal="center" vertical="center"/>
    </xf>
    <xf numFmtId="179" fontId="21" fillId="0" borderId="14" xfId="60" applyNumberFormat="1" applyFont="1" applyFill="1" applyBorder="1" applyAlignment="1">
      <alignment horizontal="center" vertical="center"/>
    </xf>
    <xf numFmtId="179" fontId="21" fillId="0" borderId="11" xfId="60" applyNumberFormat="1" applyFont="1" applyFill="1" applyBorder="1" applyAlignment="1">
      <alignment horizontal="center" vertical="center"/>
    </xf>
    <xf numFmtId="179" fontId="21" fillId="0" borderId="12" xfId="60" applyNumberFormat="1" applyFont="1" applyFill="1" applyBorder="1" applyAlignment="1">
      <alignment horizontal="center" vertical="center"/>
    </xf>
    <xf numFmtId="179" fontId="21" fillId="0" borderId="13" xfId="6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79" fontId="21" fillId="0" borderId="12" xfId="0" applyNumberFormat="1" applyFont="1" applyFill="1" applyBorder="1" applyAlignment="1">
      <alignment horizontal="center" vertical="center" wrapText="1"/>
    </xf>
    <xf numFmtId="179" fontId="21" fillId="0" borderId="13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4" fillId="0" borderId="18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8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49" fontId="20" fillId="0" borderId="18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45"/>
  <sheetViews>
    <sheetView tabSelected="1" view="pageBreakPreview" zoomScaleSheetLayoutView="100" zoomScalePageLayoutView="0" workbookViewId="0" topLeftCell="A1">
      <selection activeCell="DB39" sqref="DB39:EC39"/>
    </sheetView>
  </sheetViews>
  <sheetFormatPr defaultColWidth="0.875" defaultRowHeight="12.75"/>
  <cols>
    <col min="1" max="20" width="0.875" style="1" customWidth="1"/>
    <col min="21" max="21" width="14.25390625" style="1" customWidth="1"/>
    <col min="22" max="22" width="8.00390625" style="1" customWidth="1"/>
    <col min="23" max="41" width="0.875" style="1" customWidth="1"/>
    <col min="42" max="42" width="10.75390625" style="1" customWidth="1"/>
    <col min="43" max="94" width="0.875" style="1" customWidth="1"/>
    <col min="95" max="95" width="8.00390625" style="1" bestFit="1" customWidth="1"/>
    <col min="96" max="200" width="0.875" style="1" customWidth="1"/>
    <col min="201" max="201" width="1.875" style="1" bestFit="1" customWidth="1"/>
    <col min="202" max="16384" width="0.875" style="1" customWidth="1"/>
  </cols>
  <sheetData>
    <row r="1" spans="119:161" ht="15.75" customHeight="1">
      <c r="DO1" s="51" t="s">
        <v>31</v>
      </c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</row>
    <row r="2" spans="119:161" ht="15.75" customHeight="1">
      <c r="DO2" s="51" t="s">
        <v>29</v>
      </c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</row>
    <row r="3" spans="119:161" ht="15.75" customHeight="1">
      <c r="DO3" s="51" t="s">
        <v>30</v>
      </c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5" spans="1:16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ES5" s="52" t="s">
        <v>3</v>
      </c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161" s="4" customFormat="1" ht="15.75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</row>
    <row r="9" spans="1:161" s="7" customFormat="1" ht="15.75">
      <c r="A9" s="47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54" t="s">
        <v>13</v>
      </c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</row>
    <row r="10" spans="1:161" s="8" customFormat="1" ht="11.25" customHeight="1">
      <c r="A10" s="45" t="s">
        <v>32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</row>
    <row r="11" spans="69:102" s="7" customFormat="1" ht="15" customHeight="1">
      <c r="BQ11" s="9" t="s">
        <v>47</v>
      </c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7">
        <v>20</v>
      </c>
      <c r="CK11" s="47"/>
      <c r="CL11" s="47"/>
      <c r="CM11" s="47"/>
      <c r="CN11" s="48" t="s">
        <v>59</v>
      </c>
      <c r="CO11" s="48"/>
      <c r="CP11" s="48"/>
      <c r="CQ11" s="48"/>
      <c r="CR11" s="10" t="s">
        <v>58</v>
      </c>
      <c r="CV11" s="10"/>
      <c r="CW11" s="10"/>
      <c r="CX11" s="10"/>
    </row>
    <row r="12" spans="70:87" s="12" customFormat="1" ht="11.25">
      <c r="BR12" s="49" t="s">
        <v>1</v>
      </c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</row>
    <row r="13" spans="1:18" ht="1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11" customFormat="1" ht="11.25">
      <c r="A14" s="44" t="s">
        <v>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="11" customFormat="1" ht="11.25"/>
    <row r="16" spans="1:161" s="14" customFormat="1" ht="37.5" customHeight="1">
      <c r="A16" s="42" t="s">
        <v>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6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 t="s">
        <v>7</v>
      </c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 t="s">
        <v>8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 t="s">
        <v>9</v>
      </c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10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 t="s">
        <v>11</v>
      </c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</row>
    <row r="17" spans="1:161" s="5" customFormat="1" ht="12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>
        <v>2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>
        <v>3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>
        <v>4</v>
      </c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>
        <v>5</v>
      </c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>
        <v>6</v>
      </c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>
        <v>7</v>
      </c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</row>
    <row r="18" spans="1:161" s="15" customFormat="1" ht="12">
      <c r="A18" s="36" t="s">
        <v>15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18" t="s">
        <v>33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  <c r="AQ18" s="18" t="s">
        <v>14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30" t="s">
        <v>26</v>
      </c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2"/>
      <c r="CC18" s="33">
        <f>8116.053/1000</f>
        <v>8.116052999999999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f>CC18</f>
        <v>8.116052999999999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18">
        <v>0</v>
      </c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15" customFormat="1" ht="12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18" t="s">
        <v>34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20"/>
      <c r="AQ19" s="18" t="s">
        <v>14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30" t="s">
        <v>26</v>
      </c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2"/>
      <c r="CC19" s="33">
        <f>19345.465/1000</f>
        <v>19.345465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f aca="true" t="shared" si="0" ref="DB19:DB24">CC19</f>
        <v>19.345465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18">
        <v>0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15" customFormat="1" ht="41.25" customHeight="1">
      <c r="A20" s="18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18" t="s">
        <v>35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0"/>
      <c r="AQ20" s="18" t="s">
        <v>14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30" t="s">
        <v>26</v>
      </c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2"/>
      <c r="CC20" s="33">
        <f>24441.792/1000</f>
        <v>24.441792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f t="shared" si="0"/>
        <v>24.441792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18">
        <v>0</v>
      </c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201" s="15" customFormat="1" ht="96" customHeight="1">
      <c r="A21" s="18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18" t="s">
        <v>36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0"/>
      <c r="AQ21" s="18" t="s">
        <v>14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30" t="s">
        <v>27</v>
      </c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2"/>
      <c r="CC21" s="33">
        <f>1730.479/1000</f>
        <v>1.730479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f t="shared" si="0"/>
        <v>1.730479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18">
        <v>0</v>
      </c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  <c r="GS21" s="15">
        <v>0</v>
      </c>
    </row>
    <row r="22" spans="1:161" s="15" customFormat="1" ht="41.25" customHeight="1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18" t="s">
        <v>38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20"/>
      <c r="AQ22" s="18" t="s">
        <v>14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30" t="s">
        <v>27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2"/>
      <c r="CC22" s="33">
        <f>2078.253/1000</f>
        <v>2.078253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f t="shared" si="0"/>
        <v>2.078253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18">
        <v>0</v>
      </c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15" customFormat="1" ht="51.75" customHeight="1">
      <c r="A23" s="18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18" t="s">
        <v>37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20"/>
      <c r="AQ23" s="18" t="s">
        <v>14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30" t="s">
        <v>27</v>
      </c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2"/>
      <c r="CC23" s="33">
        <f>1152.898/1000</f>
        <v>1.152898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f t="shared" si="0"/>
        <v>1.152898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18">
        <v>0</v>
      </c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15" customFormat="1" ht="60.75" customHeight="1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18" t="s">
        <v>39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18" t="s">
        <v>14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30" t="s">
        <v>27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2"/>
      <c r="CC24" s="33">
        <f>1212.754/1000</f>
        <v>1.2127539999999999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f t="shared" si="0"/>
        <v>1.2127539999999999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18">
        <v>0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15" customFormat="1" ht="41.25" customHeight="1">
      <c r="A25" s="18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18" t="s">
        <v>40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20"/>
      <c r="AQ25" s="18" t="s">
        <v>14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30" t="s">
        <v>27</v>
      </c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2"/>
      <c r="CC25" s="33">
        <f>2821.952/1000</f>
        <v>2.821952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f>CC25</f>
        <v>2.821952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18">
        <v>0</v>
      </c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15" customFormat="1" ht="78" customHeight="1">
      <c r="A26" s="36" t="s">
        <v>49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18" t="s">
        <v>41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20"/>
      <c r="AQ26" s="18" t="s">
        <v>14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30" t="s">
        <v>26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2"/>
      <c r="CC26" s="33">
        <f>21847.704/1000</f>
        <v>21.847704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f aca="true" t="shared" si="1" ref="DB26:DB35">CC26</f>
        <v>21.847704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18">
        <v>0</v>
      </c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  <row r="27" spans="1:161" s="15" customFormat="1" ht="79.5" customHeight="1">
      <c r="A27" s="18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18" t="s">
        <v>42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20"/>
      <c r="AQ27" s="18" t="s">
        <v>14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20"/>
      <c r="BK27" s="30" t="s">
        <v>28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2"/>
      <c r="CC27" s="33">
        <f>719/1000</f>
        <v>0.719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f t="shared" si="1"/>
        <v>0.719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18">
        <v>0</v>
      </c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20"/>
    </row>
    <row r="28" spans="1:161" s="15" customFormat="1" ht="84" customHeight="1">
      <c r="A28" s="36" t="s">
        <v>24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18" t="s">
        <v>43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20"/>
      <c r="AQ28" s="18" t="s">
        <v>14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20"/>
      <c r="BK28" s="30" t="s">
        <v>27</v>
      </c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2"/>
      <c r="CC28" s="33">
        <f>1050.156/1000</f>
        <v>1.0501559999999999</v>
      </c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  <c r="DB28" s="33">
        <f t="shared" si="1"/>
        <v>1.0501559999999999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18">
        <v>0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20"/>
    </row>
    <row r="29" spans="1:161" s="15" customFormat="1" ht="69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  <c r="V29" s="18" t="s">
        <v>44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20"/>
      <c r="AQ29" s="18" t="s">
        <v>14</v>
      </c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20"/>
      <c r="BK29" s="30" t="s">
        <v>28</v>
      </c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2"/>
      <c r="CC29" s="33">
        <f>343.883/1000</f>
        <v>0.343883</v>
      </c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  <c r="DB29" s="33">
        <f t="shared" si="1"/>
        <v>0.343883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18">
        <v>0</v>
      </c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20"/>
    </row>
    <row r="30" spans="1:161" s="15" customFormat="1" ht="59.25" customHeight="1">
      <c r="A30" s="18" t="s">
        <v>25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18" t="s">
        <v>23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20"/>
      <c r="AQ30" s="18" t="s">
        <v>14</v>
      </c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0"/>
      <c r="BK30" s="30" t="s">
        <v>27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2"/>
      <c r="CC30" s="33">
        <f>13781.718/1000</f>
        <v>13.781718000000001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f t="shared" si="1"/>
        <v>13.781718000000001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18">
        <v>0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20"/>
    </row>
    <row r="31" spans="1:161" s="15" customFormat="1" ht="24" customHeight="1">
      <c r="A31" s="18" t="s">
        <v>50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18" t="s">
        <v>51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20"/>
      <c r="AQ31" s="18" t="s">
        <v>14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20"/>
      <c r="BK31" s="30" t="s">
        <v>28</v>
      </c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2"/>
      <c r="CC31" s="33">
        <f>878.338/1000</f>
        <v>0.878338</v>
      </c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  <c r="DB31" s="33">
        <f t="shared" si="1"/>
        <v>0.878338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18">
        <v>0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20"/>
    </row>
    <row r="32" spans="1:161" s="15" customFormat="1" ht="24" customHeight="1">
      <c r="A32" s="18" t="s">
        <v>45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18" t="s">
        <v>52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20"/>
      <c r="AQ32" s="18" t="s">
        <v>14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20"/>
      <c r="BK32" s="30" t="s">
        <v>26</v>
      </c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2"/>
      <c r="CC32" s="33">
        <f>2450.272/1000</f>
        <v>2.450272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f t="shared" si="1"/>
        <v>2.450272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8">
        <v>0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20"/>
    </row>
    <row r="33" spans="1:161" s="15" customFormat="1" ht="24" customHeight="1">
      <c r="A33" s="18" t="s">
        <v>45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  <c r="V33" s="18" t="s">
        <v>53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0"/>
      <c r="AQ33" s="18" t="s">
        <v>14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20"/>
      <c r="BK33" s="30" t="s">
        <v>26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2"/>
      <c r="CC33" s="33">
        <f>720.413/1000</f>
        <v>0.720413</v>
      </c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5"/>
      <c r="DB33" s="33">
        <f t="shared" si="1"/>
        <v>0.720413</v>
      </c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5"/>
      <c r="ED33" s="18">
        <v>0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20"/>
    </row>
    <row r="34" spans="1:161" s="15" customFormat="1" ht="24" customHeight="1">
      <c r="A34" s="18" t="s">
        <v>45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18" t="s">
        <v>54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20"/>
      <c r="AQ34" s="18" t="s">
        <v>14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20"/>
      <c r="BK34" s="30" t="s">
        <v>26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2"/>
      <c r="CC34" s="33">
        <f>1346.542/1000</f>
        <v>1.346542</v>
      </c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  <c r="DB34" s="33">
        <f t="shared" si="1"/>
        <v>1.346542</v>
      </c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5"/>
      <c r="ED34" s="18">
        <v>0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20"/>
    </row>
    <row r="35" spans="1:161" s="15" customFormat="1" ht="24" customHeight="1">
      <c r="A35" s="18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  <c r="V35" s="18" t="s">
        <v>55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20"/>
      <c r="AQ35" s="18" t="s">
        <v>14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20"/>
      <c r="BK35" s="30" t="s">
        <v>26</v>
      </c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2"/>
      <c r="CC35" s="33">
        <v>0</v>
      </c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  <c r="DB35" s="33">
        <f t="shared" si="1"/>
        <v>0</v>
      </c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5"/>
      <c r="ED35" s="18">
        <v>0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20"/>
    </row>
    <row r="36" spans="1:161" s="15" customFormat="1" ht="24" customHeight="1">
      <c r="A36" s="18" t="s">
        <v>45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18" t="s">
        <v>56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20"/>
      <c r="AQ36" s="18" t="s">
        <v>14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30" t="s">
        <v>26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2"/>
      <c r="CC36" s="33">
        <f>771.908/1000</f>
        <v>0.771908</v>
      </c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  <c r="DB36" s="33">
        <f>CC36</f>
        <v>0.771908</v>
      </c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5"/>
      <c r="ED36" s="18">
        <v>0</v>
      </c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20"/>
    </row>
    <row r="37" spans="1:161" s="15" customFormat="1" ht="24" customHeight="1">
      <c r="A37" s="18" t="s">
        <v>45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18" t="s">
        <v>57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20"/>
      <c r="AQ37" s="18" t="s">
        <v>14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30" t="s">
        <v>26</v>
      </c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2"/>
      <c r="CC37" s="33">
        <f>126.838/1000</f>
        <v>0.126838</v>
      </c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  <c r="DB37" s="33">
        <f>CC37</f>
        <v>0.126838</v>
      </c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5"/>
      <c r="ED37" s="18">
        <v>0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20"/>
    </row>
    <row r="38" spans="1:161" s="15" customFormat="1" ht="24" customHeight="1">
      <c r="A38" s="18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18" t="s">
        <v>48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0"/>
      <c r="AQ38" s="18" t="s">
        <v>46</v>
      </c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30" t="s">
        <v>26</v>
      </c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2"/>
      <c r="CC38" s="33">
        <v>0</v>
      </c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  <c r="DB38" s="33">
        <f>CC38</f>
        <v>0</v>
      </c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5"/>
      <c r="ED38" s="18">
        <v>0</v>
      </c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20"/>
    </row>
    <row r="39" spans="1:161" s="13" customFormat="1" ht="16.5" customHeight="1">
      <c r="A39" s="21" t="s">
        <v>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5">
        <f>SUM(CC18:DA38)</f>
        <v>104.93641799999999</v>
      </c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6">
        <f>SUM(DB18:DB38)</f>
        <v>104.93641799999999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29">
        <v>0</v>
      </c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</row>
    <row r="40" spans="1:161" ht="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</row>
    <row r="43" ht="15">
      <c r="CQ43" s="16"/>
    </row>
    <row r="44" ht="15">
      <c r="CQ44" s="16"/>
    </row>
    <row r="45" ht="15">
      <c r="CQ45" s="16"/>
    </row>
  </sheetData>
  <sheetProtection/>
  <mergeCells count="181">
    <mergeCell ref="DO1:FE1"/>
    <mergeCell ref="DO2:FE2"/>
    <mergeCell ref="DO3:FE3"/>
    <mergeCell ref="ES5:FE5"/>
    <mergeCell ref="A8:FE8"/>
    <mergeCell ref="A9:CH9"/>
    <mergeCell ref="CI9:FE9"/>
    <mergeCell ref="A10:FE10"/>
    <mergeCell ref="BR11:CI11"/>
    <mergeCell ref="CJ11:CM11"/>
    <mergeCell ref="CN11:CQ11"/>
    <mergeCell ref="BR12:CI12"/>
    <mergeCell ref="A13:R13"/>
    <mergeCell ref="A14:R14"/>
    <mergeCell ref="A16:U16"/>
    <mergeCell ref="V16:AP16"/>
    <mergeCell ref="AQ16:BJ16"/>
    <mergeCell ref="BK16:CB16"/>
    <mergeCell ref="CC16:DA16"/>
    <mergeCell ref="DB16:EC16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8:U19"/>
    <mergeCell ref="V18:AP18"/>
    <mergeCell ref="AQ18:BJ18"/>
    <mergeCell ref="BK18:CB18"/>
    <mergeCell ref="CC18:DA18"/>
    <mergeCell ref="DB18:EC18"/>
    <mergeCell ref="ED18:FE18"/>
    <mergeCell ref="V19:AP19"/>
    <mergeCell ref="AQ19:BJ19"/>
    <mergeCell ref="BK19:CB19"/>
    <mergeCell ref="CC19:DA19"/>
    <mergeCell ref="DB19:EC19"/>
    <mergeCell ref="ED19:FE19"/>
    <mergeCell ref="DB21:EC21"/>
    <mergeCell ref="ED21:FE21"/>
    <mergeCell ref="A20:U20"/>
    <mergeCell ref="V20:AP20"/>
    <mergeCell ref="AQ20:BJ20"/>
    <mergeCell ref="BK20:CB20"/>
    <mergeCell ref="CC20:DA20"/>
    <mergeCell ref="DB20:EC20"/>
    <mergeCell ref="AQ22:BJ22"/>
    <mergeCell ref="BK22:CB22"/>
    <mergeCell ref="CC22:DA22"/>
    <mergeCell ref="DB22:EC22"/>
    <mergeCell ref="ED20:FE20"/>
    <mergeCell ref="A21:U21"/>
    <mergeCell ref="V21:AP21"/>
    <mergeCell ref="AQ21:BJ21"/>
    <mergeCell ref="BK21:CB21"/>
    <mergeCell ref="CC21:DA21"/>
    <mergeCell ref="ED22:FE22"/>
    <mergeCell ref="A23:U23"/>
    <mergeCell ref="V23:AP23"/>
    <mergeCell ref="AQ23:BJ23"/>
    <mergeCell ref="BK23:CB23"/>
    <mergeCell ref="CC23:DA23"/>
    <mergeCell ref="DB23:EC23"/>
    <mergeCell ref="ED23:FE23"/>
    <mergeCell ref="A22:U22"/>
    <mergeCell ref="V22:AP22"/>
    <mergeCell ref="DB25:EC25"/>
    <mergeCell ref="ED25:FE25"/>
    <mergeCell ref="A24:U24"/>
    <mergeCell ref="V24:AP24"/>
    <mergeCell ref="AQ24:BJ24"/>
    <mergeCell ref="BK24:CB24"/>
    <mergeCell ref="CC24:DA24"/>
    <mergeCell ref="DB24:EC24"/>
    <mergeCell ref="AQ26:BJ26"/>
    <mergeCell ref="BK26:CB26"/>
    <mergeCell ref="CC26:DA26"/>
    <mergeCell ref="DB26:EC26"/>
    <mergeCell ref="ED24:FE24"/>
    <mergeCell ref="A25:U25"/>
    <mergeCell ref="V25:AP25"/>
    <mergeCell ref="AQ25:BJ25"/>
    <mergeCell ref="BK25:CB25"/>
    <mergeCell ref="CC25:DA25"/>
    <mergeCell ref="ED26:FE26"/>
    <mergeCell ref="A27:U27"/>
    <mergeCell ref="V27:AP27"/>
    <mergeCell ref="AQ27:BJ27"/>
    <mergeCell ref="BK27:CB27"/>
    <mergeCell ref="CC27:DA27"/>
    <mergeCell ref="DB27:EC27"/>
    <mergeCell ref="ED27:FE27"/>
    <mergeCell ref="A26:U26"/>
    <mergeCell ref="V26:AP26"/>
    <mergeCell ref="ED29:FE29"/>
    <mergeCell ref="A28:U29"/>
    <mergeCell ref="V28:AP28"/>
    <mergeCell ref="AQ28:BJ28"/>
    <mergeCell ref="BK28:CB28"/>
    <mergeCell ref="CC28:DA28"/>
    <mergeCell ref="DB28:EC28"/>
    <mergeCell ref="AQ30:BJ30"/>
    <mergeCell ref="BK30:CB30"/>
    <mergeCell ref="CC30:DA30"/>
    <mergeCell ref="DB30:EC30"/>
    <mergeCell ref="ED28:FE28"/>
    <mergeCell ref="V29:AP29"/>
    <mergeCell ref="AQ29:BJ29"/>
    <mergeCell ref="BK29:CB29"/>
    <mergeCell ref="CC29:DA29"/>
    <mergeCell ref="DB29:EC29"/>
    <mergeCell ref="ED30:FE30"/>
    <mergeCell ref="A31:U31"/>
    <mergeCell ref="V31:AP31"/>
    <mergeCell ref="AQ31:BJ31"/>
    <mergeCell ref="BK31:CB31"/>
    <mergeCell ref="CC31:DA31"/>
    <mergeCell ref="DB31:EC31"/>
    <mergeCell ref="ED31:FE31"/>
    <mergeCell ref="A30:U30"/>
    <mergeCell ref="V30:AP30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Q34:BJ34"/>
    <mergeCell ref="BK34:CB34"/>
    <mergeCell ref="CC34:DA34"/>
    <mergeCell ref="DB34:EC34"/>
    <mergeCell ref="ED32:FE32"/>
    <mergeCell ref="A33:U33"/>
    <mergeCell ref="V33:AP33"/>
    <mergeCell ref="AQ33:BJ33"/>
    <mergeCell ref="BK33:CB33"/>
    <mergeCell ref="CC33:DA33"/>
    <mergeCell ref="ED34:FE34"/>
    <mergeCell ref="A35:U35"/>
    <mergeCell ref="V35:AP35"/>
    <mergeCell ref="AQ35:BJ35"/>
    <mergeCell ref="BK35:CB35"/>
    <mergeCell ref="CC35:DA35"/>
    <mergeCell ref="DB35:EC35"/>
    <mergeCell ref="ED35:FE35"/>
    <mergeCell ref="A34:U34"/>
    <mergeCell ref="V34:AP34"/>
    <mergeCell ref="A36:U36"/>
    <mergeCell ref="V36:AP36"/>
    <mergeCell ref="AQ36:BJ36"/>
    <mergeCell ref="BK36:CB36"/>
    <mergeCell ref="CC36:DA36"/>
    <mergeCell ref="DB36:EC36"/>
    <mergeCell ref="A37:U37"/>
    <mergeCell ref="V37:AP37"/>
    <mergeCell ref="AQ37:BJ37"/>
    <mergeCell ref="BK37:CB37"/>
    <mergeCell ref="CC37:DA37"/>
    <mergeCell ref="DB37:EC37"/>
    <mergeCell ref="V38:AP38"/>
    <mergeCell ref="AQ38:BJ38"/>
    <mergeCell ref="BK38:CB38"/>
    <mergeCell ref="CC38:DA38"/>
    <mergeCell ref="DB38:EC38"/>
    <mergeCell ref="ED36:FE36"/>
    <mergeCell ref="ED37:FE37"/>
    <mergeCell ref="A40:FE40"/>
    <mergeCell ref="ED38:FE38"/>
    <mergeCell ref="A39:U39"/>
    <mergeCell ref="V39:AP39"/>
    <mergeCell ref="AQ39:BJ39"/>
    <mergeCell ref="BK39:CB39"/>
    <mergeCell ref="CC39:DA39"/>
    <mergeCell ref="DB39:EC39"/>
    <mergeCell ref="ED39:FE39"/>
    <mergeCell ref="A38:U38"/>
  </mergeCells>
  <printOptions/>
  <pageMargins left="0.7874015748031497" right="0.3937007874015748" top="0.5905511811023623" bottom="0.5905511811023623" header="0.31496062992125984" footer="0.31496062992125984"/>
  <pageSetup fitToHeight="1" fitToWidth="1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Инга Р. Ляудгинайте</cp:lastModifiedBy>
  <cp:lastPrinted>2020-10-05T10:56:26Z</cp:lastPrinted>
  <dcterms:created xsi:type="dcterms:W3CDTF">2008-10-01T13:21:49Z</dcterms:created>
  <dcterms:modified xsi:type="dcterms:W3CDTF">2022-11-28T06:36:34Z</dcterms:modified>
  <cp:category/>
  <cp:version/>
  <cp:contentType/>
  <cp:contentStatus/>
</cp:coreProperties>
</file>