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.11.1" sheetId="1" r:id="rId1"/>
    <sheet name="1.11.2" sheetId="2" r:id="rId2"/>
    <sheet name="1.10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H31" i="2"/>
  <c r="AT31"/>
  <c r="AF31"/>
  <c r="R31"/>
  <c r="BH30"/>
  <c r="BG30"/>
  <c r="AT30"/>
  <c r="AF30"/>
  <c r="AE30"/>
  <c r="AS30" s="1"/>
  <c r="R30"/>
  <c r="Q30"/>
  <c r="BW29"/>
  <c r="BH25"/>
  <c r="AT25"/>
  <c r="AF25"/>
  <c r="R25"/>
  <c r="AT24"/>
  <c r="AS24"/>
  <c r="BW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R17" s="1"/>
  <c r="BS17" s="1"/>
  <c r="BT17" s="1"/>
  <c r="P9"/>
  <c r="M9"/>
  <c r="P8"/>
  <c r="M8"/>
  <c r="F35" i="1"/>
  <c r="E35"/>
  <c r="F31"/>
  <c r="E31"/>
  <c r="J28"/>
  <c r="F27"/>
  <c r="E27"/>
  <c r="J24"/>
  <c r="J23"/>
  <c r="F23"/>
  <c r="E23"/>
  <c r="F17"/>
  <c r="E17"/>
  <c r="F8"/>
  <c r="E8"/>
  <c r="F7"/>
  <c r="E7"/>
  <c r="L29" i="2"/>
  <c r="L23"/>
  <c r="L20"/>
  <c r="L18"/>
  <c r="L28"/>
  <c r="L30"/>
  <c r="BV28"/>
  <c r="L24"/>
  <c r="BV22"/>
  <c r="L19"/>
  <c r="BU29"/>
  <c r="BU23"/>
  <c r="L21"/>
  <c r="L22"/>
</calcChain>
</file>

<file path=xl/sharedStrings.xml><?xml version="1.0" encoding="utf-8"?>
<sst xmlns="http://schemas.openxmlformats.org/spreadsheetml/2006/main" count="272" uniqueCount="106">
  <si>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</si>
  <si>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</si>
  <si>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</si>
  <si>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</si>
  <si>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</si>
  <si>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</si>
  <si>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</si>
  <si>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</si>
  <si>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</si>
  <si>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</si>
  <si>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</si>
  <si>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</si>
  <si>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</si>
  <si>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</si>
  <si>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</si>
  <si>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</si>
  <si>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</si>
  <si>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</si>
  <si>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</si>
  <si>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</si>
  <si>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</si>
  <si>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</si>
  <si>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</si>
  <si>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</si>
  <si>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</si>
  <si>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</si>
  <si>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</si>
  <si>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</si>
  <si>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</si>
  <si>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</si>
  <si>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</si>
  <si>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</si>
  <si>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</si>
  <si>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</si>
  <si>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</si>
  <si>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</si>
  <si>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</si>
  <si>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</si>
  <si>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</si>
  <si>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</si>
  <si>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</si>
  <si>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</si>
  <si>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</si>
  <si>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</si>
  <si>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</si>
  <si>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</si>
  <si>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</si>
  <si>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</si>
  <si>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</si>
  <si>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</si>
  <si>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</si>
  <si>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</si>
  <si>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</si>
  <si>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</si>
  <si>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</si>
  <si>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</si>
  <si>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</si>
  <si>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</si>
  <si>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</si>
  <si>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</si>
  <si>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</si>
  <si>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</si>
  <si>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</si>
  <si>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</si>
  <si>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</si>
  <si>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</si>
  <si>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</si>
  <si>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</si>
  <si>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</si>
  <si>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</si>
  <si>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</si>
  <si>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</si>
  <si>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</si>
  <si>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</si>
  <si>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</si>
  <si>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</si>
  <si>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</si>
  <si>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</si>
  <si>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30.06.2022</t>
  </si>
  <si>
    <t>01.07.2022</t>
  </si>
  <si>
    <t>30.06.2023</t>
  </si>
  <si>
    <t>01.07.2023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</si>
  <si>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</si>
  <si>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</si>
  <si>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"Горводоканал"</t>
  </si>
  <si>
    <t>Добавить поставщика</t>
  </si>
  <si>
    <t>Добавить значение признака дифференциации</t>
  </si>
  <si>
    <t>население и приравненные категории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</si>
  <si>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</si>
  <si>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</si>
  <si>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</si>
  <si>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</si>
  <si>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1ю11ю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</si>
  <si>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</si>
  <si>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Наименование параметра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</si>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</sst>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20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vertical="top"/>
    </xf>
    <xf numFmtId="0" fontId="3" fillId="6" borderId="10" xfId="1" applyFont="1" applyFill="1" applyBorder="1" applyAlignment="1" applyProtection="1">
      <alignment vertical="center" wrapText="1"/>
    </xf>
    <xf numFmtId="49" fontId="16" fillId="6" borderId="1" xfId="6" applyFont="1" applyFill="1" applyBorder="1" applyAlignment="1" applyProtection="1">
      <alignment horizontal="left" vertical="center"/>
    </xf>
    <xf numFmtId="49" fontId="16" fillId="6" borderId="1" xfId="6" applyFont="1" applyFill="1" applyBorder="1" applyAlignment="1" applyProtection="1">
      <alignment horizontal="left" vertical="center" indent="2"/>
    </xf>
    <xf numFmtId="49" fontId="17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18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49" fontId="18" fillId="0" borderId="0" xfId="1" applyNumberFormat="1" applyFont="1" applyFill="1" applyBorder="1" applyAlignment="1" applyProtection="1">
      <alignment horizontal="center" vertical="center" wrapText="1"/>
    </xf>
    <xf numFmtId="0" fontId="19" fillId="0" borderId="12" xfId="3" applyFont="1" applyFill="1" applyBorder="1" applyAlignment="1" applyProtection="1">
      <alignment horizontal="right" vertical="center" wrapText="1" indent="1"/>
    </xf>
    <xf numFmtId="0" fontId="19" fillId="0" borderId="12" xfId="0" applyNumberFormat="1" applyFont="1" applyFill="1" applyBorder="1" applyAlignment="1" applyProtection="1">
      <alignment vertical="center"/>
    </xf>
    <xf numFmtId="0" fontId="18" fillId="0" borderId="12" xfId="4" applyNumberFormat="1" applyFont="1" applyFill="1" applyBorder="1" applyAlignment="1" applyProtection="1">
      <alignment horizontal="left" vertical="center" wrapText="1" indent="1"/>
    </xf>
    <xf numFmtId="49" fontId="18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3" borderId="6" xfId="4" applyNumberFormat="1" applyFont="1" applyFill="1" applyBorder="1" applyAlignment="1" applyProtection="1">
      <alignment horizontal="left" vertical="center" wrapText="1" indent="1"/>
    </xf>
    <xf numFmtId="49" fontId="11" fillId="0" borderId="0" xfId="1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6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0" fontId="3" fillId="0" borderId="1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21" fillId="2" borderId="0" xfId="1" applyFont="1" applyFill="1" applyBorder="1" applyAlignment="1" applyProtection="1">
      <alignment vertical="center" wrapText="1"/>
    </xf>
    <xf numFmtId="49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0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11" xfId="5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3" xfId="8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15" fillId="0" borderId="0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3" fillId="4" borderId="3" xfId="1" applyNumberFormat="1" applyFont="1" applyFill="1" applyBorder="1" applyAlignment="1" applyProtection="1">
      <alignment horizontal="left" vertical="center" wrapText="1" indent="6"/>
      <protection locked="0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6" fillId="0" borderId="3" xfId="7" applyNumberFormat="1" applyFont="1" applyFill="1" applyBorder="1" applyAlignment="1" applyProtection="1">
      <alignment horizontal="center" vertical="center" wrapText="1"/>
    </xf>
    <xf numFmtId="49" fontId="13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23" fillId="6" borderId="2" xfId="0" applyNumberFormat="1" applyFont="1" applyFill="1" applyBorder="1" applyAlignment="1" applyProtection="1">
      <alignment horizontal="center" vertical="center"/>
    </xf>
    <xf numFmtId="49" fontId="16" fillId="6" borderId="1" xfId="0" applyNumberFormat="1" applyFont="1" applyFill="1" applyBorder="1" applyAlignment="1" applyProtection="1">
      <alignment horizontal="left" vertical="center" indent="6"/>
    </xf>
    <xf numFmtId="49" fontId="13" fillId="6" borderId="1" xfId="4" applyNumberFormat="1" applyFont="1" applyFill="1" applyBorder="1" applyAlignment="1" applyProtection="1">
      <alignment horizontal="center" vertical="center" wrapText="1"/>
    </xf>
    <xf numFmtId="49" fontId="23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Border="1" applyAlignment="1">
      <alignment vertical="top"/>
    </xf>
    <xf numFmtId="49" fontId="16" fillId="6" borderId="1" xfId="0" applyNumberFormat="1" applyFont="1" applyFill="1" applyBorder="1" applyAlignment="1" applyProtection="1">
      <alignment horizontal="left" vertical="center" indent="5"/>
    </xf>
    <xf numFmtId="49" fontId="6" fillId="0" borderId="0" xfId="0" applyNumberFormat="1" applyFont="1" applyAlignment="1">
      <alignment vertical="top"/>
    </xf>
    <xf numFmtId="0" fontId="3" fillId="4" borderId="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4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6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 indent="6"/>
    </xf>
    <xf numFmtId="49" fontId="5" fillId="0" borderId="0" xfId="0" applyNumberFormat="1" applyFont="1" applyBorder="1" applyAlignment="1">
      <alignment vertical="top"/>
    </xf>
    <xf numFmtId="49" fontId="23" fillId="6" borderId="10" xfId="0" applyNumberFormat="1" applyFont="1" applyFill="1" applyBorder="1" applyAlignment="1" applyProtection="1">
      <alignment horizontal="center" vertical="center"/>
    </xf>
    <xf numFmtId="49" fontId="16" fillId="6" borderId="12" xfId="0" applyNumberFormat="1" applyFont="1" applyFill="1" applyBorder="1" applyAlignment="1" applyProtection="1">
      <alignment horizontal="left" vertical="center" indent="4"/>
    </xf>
    <xf numFmtId="49" fontId="13" fillId="6" borderId="12" xfId="4" applyNumberFormat="1" applyFont="1" applyFill="1" applyBorder="1" applyAlignment="1" applyProtection="1">
      <alignment horizontal="center" vertical="center" wrapText="1"/>
    </xf>
    <xf numFmtId="49" fontId="23" fillId="6" borderId="12" xfId="0" applyNumberFormat="1" applyFont="1" applyFill="1" applyBorder="1" applyAlignment="1" applyProtection="1">
      <alignment horizontal="left" vertical="center"/>
    </xf>
    <xf numFmtId="49" fontId="0" fillId="6" borderId="12" xfId="4" applyNumberFormat="1" applyFont="1" applyFill="1" applyBorder="1" applyAlignment="1" applyProtection="1">
      <alignment horizontal="center" vertical="center" wrapText="1"/>
    </xf>
    <xf numFmtId="49" fontId="3" fillId="6" borderId="12" xfId="4" applyNumberFormat="1" applyFont="1" applyFill="1" applyBorder="1" applyAlignment="1" applyProtection="1">
      <alignment horizontal="center" vertical="center" wrapText="1"/>
    </xf>
    <xf numFmtId="49" fontId="3" fillId="6" borderId="13" xfId="4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top"/>
    </xf>
    <xf numFmtId="49" fontId="6" fillId="0" borderId="0" xfId="0" applyNumberFormat="1" applyFont="1" applyFill="1" applyAlignment="1" applyProtection="1">
      <alignment vertical="center"/>
    </xf>
    <xf numFmtId="49" fontId="16" fillId="6" borderId="1" xfId="0" applyNumberFormat="1" applyFont="1" applyFill="1" applyBorder="1" applyAlignment="1" applyProtection="1">
      <alignment horizontal="left" vertical="center" indent="3"/>
    </xf>
    <xf numFmtId="49" fontId="16" fillId="6" borderId="1" xfId="0" applyNumberFormat="1" applyFont="1" applyFill="1" applyBorder="1" applyAlignment="1" applyProtection="1">
      <alignment horizontal="left" vertical="center" indent="2"/>
    </xf>
    <xf numFmtId="0" fontId="24" fillId="0" borderId="0" xfId="1" applyFont="1" applyFill="1" applyAlignment="1" applyProtection="1">
      <alignment horizontal="right" vertical="top" wrapText="1"/>
    </xf>
    <xf numFmtId="0" fontId="25" fillId="0" borderId="0" xfId="2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17</xdr:row>
      <xdr:rowOff>0</xdr:rowOff>
    </xdr:from>
    <xdr:to>
      <xdr:col>9</xdr:col>
      <xdr:colOff>228600</xdr:colOff>
      <xdr:row>18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4257675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38100</xdr:colOff>
      <xdr:row>28</xdr:row>
      <xdr:rowOff>0</xdr:rowOff>
    </xdr:from>
    <xdr:to>
      <xdr:col>70</xdr:col>
      <xdr:colOff>228600</xdr:colOff>
      <xdr:row>29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2165925" y="52292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3</xdr:row>
      <xdr:rowOff>9525</xdr:rowOff>
    </xdr:from>
    <xdr:to>
      <xdr:col>70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21278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3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3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28</xdr:row>
      <xdr:rowOff>0</xdr:rowOff>
    </xdr:from>
    <xdr:to>
      <xdr:col>72</xdr:col>
      <xdr:colOff>228600</xdr:colOff>
      <xdr:row>28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40195500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43;&#1042;&#1057;\FAS.JKH.OPEN.INFO.REQUEST.GVS(v1.0.2)%20&#1043;&#1058;&#1057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26.04.2018</v>
          </cell>
        </row>
        <row r="20">
          <cell r="F20" t="str">
            <v>5221</v>
          </cell>
        </row>
        <row r="24">
          <cell r="F24" t="str">
            <v>30.04.2021</v>
          </cell>
        </row>
        <row r="25">
          <cell r="F25" t="str">
            <v>4076/1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opLeftCell="C4" workbookViewId="0">
      <selection activeCell="J19" sqref="J19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A1" s="1" t="s">
        <v>92</v>
      </c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30.04.2021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4076/1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77.099999999999994" customHeight="1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54" t="str">
        <f>IF('[1]Перечень тарифов'!J21="","наименование отсутствует","" &amp; '[1]Перечень тарифов'!J21 &amp; "")</f>
        <v>наименование отсутствует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s="60" customFormat="1" ht="18.95" customHeight="1">
      <c r="A18" s="34"/>
      <c r="B18" s="2"/>
      <c r="C18" s="51"/>
      <c r="D18" s="52"/>
      <c r="E18" s="53"/>
      <c r="F18" s="54"/>
      <c r="G18" s="58" t="s">
        <v>30</v>
      </c>
      <c r="H18" s="55" t="s">
        <v>31</v>
      </c>
      <c r="I18" s="56" t="s">
        <v>32</v>
      </c>
      <c r="J18" s="43" t="s">
        <v>28</v>
      </c>
      <c r="K18" s="40" t="s">
        <v>21</v>
      </c>
      <c r="L18" s="59"/>
      <c r="M18" s="39"/>
      <c r="N18" s="5"/>
      <c r="O18" s="5"/>
    </row>
    <row r="19" spans="1:15" ht="15" customHeight="1">
      <c r="A19" s="34"/>
      <c r="C19" s="51"/>
      <c r="D19" s="52"/>
      <c r="E19" s="53"/>
      <c r="F19" s="54"/>
      <c r="G19" s="61"/>
      <c r="H19" s="62" t="s">
        <v>33</v>
      </c>
      <c r="I19" s="63"/>
      <c r="J19" s="63"/>
      <c r="K19" s="64"/>
      <c r="L19" s="65"/>
      <c r="M19" s="39"/>
    </row>
    <row r="20" spans="1:15" ht="18.75">
      <c r="A20" s="34"/>
      <c r="B20" s="2">
        <v>3</v>
      </c>
      <c r="C20" s="8"/>
      <c r="D20" s="66" t="s">
        <v>13</v>
      </c>
      <c r="E20" s="36" t="s">
        <v>34</v>
      </c>
      <c r="F20" s="36"/>
      <c r="G20" s="36"/>
      <c r="H20" s="36"/>
      <c r="I20" s="36"/>
      <c r="J20" s="36"/>
      <c r="K20" s="36"/>
      <c r="L20" s="67"/>
      <c r="M20" s="39"/>
    </row>
    <row r="21" spans="1:15" ht="33.75">
      <c r="A21" s="34"/>
      <c r="C21" s="8"/>
      <c r="D21" s="35" t="s">
        <v>35</v>
      </c>
      <c r="E21" s="40" t="s">
        <v>21</v>
      </c>
      <c r="F21" s="40" t="s">
        <v>21</v>
      </c>
      <c r="G21" s="41" t="s">
        <v>21</v>
      </c>
      <c r="H21" s="42"/>
      <c r="I21" s="40" t="s">
        <v>21</v>
      </c>
      <c r="J21" s="40" t="s">
        <v>21</v>
      </c>
      <c r="K21" s="68" t="s">
        <v>36</v>
      </c>
      <c r="L21" s="45" t="s">
        <v>37</v>
      </c>
      <c r="M21" s="39"/>
    </row>
    <row r="22" spans="1:15" ht="18.75">
      <c r="A22" s="34"/>
      <c r="B22" s="2">
        <v>3</v>
      </c>
      <c r="C22" s="8"/>
      <c r="D22" s="66" t="s">
        <v>14</v>
      </c>
      <c r="E22" s="36" t="s">
        <v>38</v>
      </c>
      <c r="F22" s="36"/>
      <c r="G22" s="36"/>
      <c r="H22" s="36"/>
      <c r="I22" s="36"/>
      <c r="J22" s="36"/>
      <c r="K22" s="36"/>
      <c r="L22" s="67"/>
      <c r="M22" s="39"/>
    </row>
    <row r="23" spans="1:15" ht="54.95" customHeight="1">
      <c r="A23" s="34"/>
      <c r="C23" s="51"/>
      <c r="D23" s="52" t="s">
        <v>39</v>
      </c>
      <c r="E23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3" s="54" t="str">
        <f>IF('[1]Перечень тарифов'!J21="","наименование отсутствует","" &amp; '[1]Перечень тарифов'!J21 &amp; "")</f>
        <v>наименование отсутствует</v>
      </c>
      <c r="G23" s="40"/>
      <c r="H23" s="55" t="s">
        <v>26</v>
      </c>
      <c r="I23" s="56" t="s">
        <v>27</v>
      </c>
      <c r="J23" s="69">
        <f>5159.795*0.51*41.31+5159.795*0.49*42.96+196.437*1596.04+2146.86*189.097</f>
        <v>936808.92060750001</v>
      </c>
      <c r="K23" s="40" t="s">
        <v>21</v>
      </c>
      <c r="L23" s="57" t="s">
        <v>40</v>
      </c>
      <c r="M23" s="39"/>
    </row>
    <row r="24" spans="1:15" s="60" customFormat="1" ht="18.95" customHeight="1">
      <c r="A24" s="34"/>
      <c r="B24" s="2"/>
      <c r="C24" s="51"/>
      <c r="D24" s="52"/>
      <c r="E24" s="53"/>
      <c r="F24" s="54"/>
      <c r="G24" s="58" t="s">
        <v>30</v>
      </c>
      <c r="H24" s="55" t="s">
        <v>31</v>
      </c>
      <c r="I24" s="56" t="s">
        <v>32</v>
      </c>
      <c r="J24" s="69">
        <f>5159.795*0.51*42.96+5159.795*0.49*44.68+196.437*2146.86+1006.11*189.097</f>
        <v>837988.58891599998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1"/>
      <c r="H25" s="62" t="s">
        <v>33</v>
      </c>
      <c r="I25" s="70"/>
      <c r="J25" s="70"/>
      <c r="K25" s="64"/>
      <c r="L25" s="65"/>
      <c r="M25" s="39"/>
    </row>
    <row r="26" spans="1:15" ht="18.75">
      <c r="A26" s="34"/>
      <c r="C26" s="8"/>
      <c r="D26" s="66" t="s">
        <v>15</v>
      </c>
      <c r="E26" s="36" t="s">
        <v>41</v>
      </c>
      <c r="F26" s="36"/>
      <c r="G26" s="36"/>
      <c r="H26" s="36"/>
      <c r="I26" s="36"/>
      <c r="J26" s="36"/>
      <c r="K26" s="36"/>
      <c r="L26" s="67"/>
      <c r="M26" s="39"/>
    </row>
    <row r="27" spans="1:15" ht="66" customHeight="1">
      <c r="A27" s="34"/>
      <c r="C27" s="51"/>
      <c r="D27" s="71" t="s">
        <v>42</v>
      </c>
      <c r="E27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7" s="54" t="str">
        <f>IF('[1]Перечень тарифов'!J21="","наименование отсутствует","" &amp; '[1]Перечень тарифов'!J21 &amp; "")</f>
        <v>наименование отсутствует</v>
      </c>
      <c r="G27" s="40"/>
      <c r="H27" s="55" t="s">
        <v>26</v>
      </c>
      <c r="I27" s="56" t="s">
        <v>27</v>
      </c>
      <c r="J27" s="69">
        <v>5159.7950000000001</v>
      </c>
      <c r="K27" s="40" t="s">
        <v>21</v>
      </c>
      <c r="L27" s="57" t="s">
        <v>43</v>
      </c>
      <c r="M27" s="39"/>
    </row>
    <row r="28" spans="1:15" s="60" customFormat="1" ht="18.95" customHeight="1">
      <c r="A28" s="34"/>
      <c r="B28" s="2"/>
      <c r="C28" s="51"/>
      <c r="D28" s="72"/>
      <c r="E28" s="53"/>
      <c r="F28" s="54"/>
      <c r="G28" s="58" t="s">
        <v>30</v>
      </c>
      <c r="H28" s="55" t="s">
        <v>31</v>
      </c>
      <c r="I28" s="56" t="s">
        <v>32</v>
      </c>
      <c r="J28" s="69">
        <f>J27</f>
        <v>5159.7950000000001</v>
      </c>
      <c r="K28" s="40" t="s">
        <v>21</v>
      </c>
      <c r="L28" s="59"/>
      <c r="M28" s="39"/>
      <c r="N28" s="5"/>
      <c r="O28" s="5"/>
    </row>
    <row r="29" spans="1:15" ht="15" customHeight="1">
      <c r="A29" s="34"/>
      <c r="C29" s="51"/>
      <c r="D29" s="73"/>
      <c r="E29" s="53"/>
      <c r="F29" s="54"/>
      <c r="G29" s="61"/>
      <c r="H29" s="62" t="s">
        <v>33</v>
      </c>
      <c r="I29" s="70"/>
      <c r="J29" s="70"/>
      <c r="K29" s="64"/>
      <c r="L29" s="65"/>
      <c r="M29" s="39"/>
    </row>
    <row r="30" spans="1:15" ht="26.1" customHeight="1">
      <c r="A30" s="34"/>
      <c r="C30" s="8"/>
      <c r="D30" s="66" t="s">
        <v>16</v>
      </c>
      <c r="E30" s="36" t="s">
        <v>44</v>
      </c>
      <c r="F30" s="36"/>
      <c r="G30" s="36"/>
      <c r="H30" s="36"/>
      <c r="I30" s="36"/>
      <c r="J30" s="36"/>
      <c r="K30" s="36"/>
      <c r="L30" s="67"/>
      <c r="M30" s="39"/>
    </row>
    <row r="31" spans="1:15" ht="99" customHeight="1">
      <c r="A31" s="34"/>
      <c r="C31" s="51"/>
      <c r="D31" s="71" t="s">
        <v>45</v>
      </c>
      <c r="E31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1" s="54" t="str">
        <f>IF('[1]Перечень тарифов'!J21="","наименование отсутствует","" &amp; '[1]Перечень тарифов'!J21 &amp; "")</f>
        <v>наименование отсутствует</v>
      </c>
      <c r="G31" s="40"/>
      <c r="H31" s="55" t="s">
        <v>26</v>
      </c>
      <c r="I31" s="56" t="s">
        <v>27</v>
      </c>
      <c r="J31" s="69">
        <v>0</v>
      </c>
      <c r="K31" s="40" t="s">
        <v>21</v>
      </c>
      <c r="L31" s="57" t="s">
        <v>46</v>
      </c>
      <c r="M31" s="39"/>
      <c r="O31" s="5" t="s">
        <v>47</v>
      </c>
    </row>
    <row r="32" spans="1:15" s="60" customFormat="1" ht="18.95" customHeight="1">
      <c r="A32" s="34"/>
      <c r="B32" s="2"/>
      <c r="C32" s="51"/>
      <c r="D32" s="72"/>
      <c r="E32" s="53"/>
      <c r="F32" s="54"/>
      <c r="G32" s="58" t="s">
        <v>30</v>
      </c>
      <c r="H32" s="55" t="s">
        <v>31</v>
      </c>
      <c r="I32" s="56" t="s">
        <v>32</v>
      </c>
      <c r="J32" s="69">
        <v>0</v>
      </c>
      <c r="K32" s="40" t="s">
        <v>21</v>
      </c>
      <c r="L32" s="59"/>
      <c r="M32" s="39"/>
      <c r="N32" s="5"/>
      <c r="O32" s="5"/>
    </row>
    <row r="33" spans="1:15" ht="15" customHeight="1">
      <c r="A33" s="34"/>
      <c r="C33" s="51"/>
      <c r="D33" s="73"/>
      <c r="E33" s="53"/>
      <c r="F33" s="54"/>
      <c r="G33" s="61"/>
      <c r="H33" s="62" t="s">
        <v>33</v>
      </c>
      <c r="I33" s="70"/>
      <c r="J33" s="70"/>
      <c r="K33" s="64"/>
      <c r="L33" s="65"/>
      <c r="M33" s="39"/>
    </row>
    <row r="34" spans="1:15" ht="25.5" customHeight="1">
      <c r="A34" s="34"/>
      <c r="B34" s="2">
        <v>3</v>
      </c>
      <c r="C34" s="8"/>
      <c r="D34" s="66" t="s">
        <v>17</v>
      </c>
      <c r="E34" s="36" t="s">
        <v>48</v>
      </c>
      <c r="F34" s="36"/>
      <c r="G34" s="36"/>
      <c r="H34" s="36"/>
      <c r="I34" s="36"/>
      <c r="J34" s="36"/>
      <c r="K34" s="36"/>
      <c r="L34" s="67"/>
      <c r="M34" s="39"/>
    </row>
    <row r="35" spans="1:15" ht="99" customHeight="1">
      <c r="A35" s="34"/>
      <c r="C35" s="51"/>
      <c r="D35" s="71" t="s">
        <v>49</v>
      </c>
      <c r="E35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5" s="54" t="str">
        <f>IF('[1]Перечень тарифов'!J21="","наименование отсутствует","" &amp; '[1]Перечень тарифов'!J21 &amp; "")</f>
        <v>наименование отсутствует</v>
      </c>
      <c r="G35" s="40"/>
      <c r="H35" s="55" t="s">
        <v>26</v>
      </c>
      <c r="I35" s="56" t="s">
        <v>27</v>
      </c>
      <c r="J35" s="69">
        <v>0</v>
      </c>
      <c r="K35" s="40" t="s">
        <v>21</v>
      </c>
      <c r="L35" s="57" t="s">
        <v>50</v>
      </c>
      <c r="M35" s="39"/>
    </row>
    <row r="36" spans="1:15" s="60" customFormat="1" ht="18.95" customHeight="1">
      <c r="A36" s="34"/>
      <c r="B36" s="2"/>
      <c r="C36" s="51"/>
      <c r="D36" s="72"/>
      <c r="E36" s="53"/>
      <c r="F36" s="54"/>
      <c r="G36" s="58" t="s">
        <v>30</v>
      </c>
      <c r="H36" s="55" t="s">
        <v>31</v>
      </c>
      <c r="I36" s="56" t="s">
        <v>32</v>
      </c>
      <c r="J36" s="69">
        <v>0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73"/>
      <c r="E37" s="53"/>
      <c r="F37" s="54"/>
      <c r="G37" s="61"/>
      <c r="H37" s="62" t="s">
        <v>33</v>
      </c>
      <c r="I37" s="70"/>
      <c r="J37" s="70"/>
      <c r="K37" s="64"/>
      <c r="L37" s="65"/>
      <c r="M37" s="39"/>
    </row>
    <row r="38" spans="1:15" s="74" customFormat="1" ht="3" customHeight="1">
      <c r="A38" s="34"/>
      <c r="D38" s="75"/>
      <c r="E38" s="75"/>
      <c r="F38" s="75"/>
      <c r="G38" s="75"/>
      <c r="H38" s="75"/>
      <c r="I38" s="75"/>
      <c r="J38" s="75"/>
      <c r="K38" s="75"/>
      <c r="L38" s="75"/>
      <c r="N38" s="76"/>
      <c r="O38" s="76"/>
    </row>
    <row r="39" spans="1:15" ht="24.75" customHeight="1">
      <c r="D39" s="77">
        <v>1</v>
      </c>
      <c r="E39" s="78" t="s">
        <v>51</v>
      </c>
      <c r="F39" s="78"/>
      <c r="G39" s="78"/>
      <c r="H39" s="78"/>
      <c r="I39" s="78"/>
      <c r="J39" s="78"/>
      <c r="K39" s="78"/>
      <c r="L39" s="78"/>
    </row>
  </sheetData>
  <mergeCells count="48">
    <mergeCell ref="E39:L39"/>
    <mergeCell ref="E34:K34"/>
    <mergeCell ref="C35:C37"/>
    <mergeCell ref="D35:D37"/>
    <mergeCell ref="E35:E37"/>
    <mergeCell ref="F35:F37"/>
    <mergeCell ref="L35:L37"/>
    <mergeCell ref="E30:K30"/>
    <mergeCell ref="C31:C33"/>
    <mergeCell ref="D31:D33"/>
    <mergeCell ref="E31:E33"/>
    <mergeCell ref="F31:F33"/>
    <mergeCell ref="L31:L33"/>
    <mergeCell ref="L23:L25"/>
    <mergeCell ref="E26:K26"/>
    <mergeCell ref="C27:C29"/>
    <mergeCell ref="D27:D29"/>
    <mergeCell ref="E27:E29"/>
    <mergeCell ref="F27:F29"/>
    <mergeCell ref="L27:L29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1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27 L23 L16:L17 L3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2 H27:I28 H23:I24 H17:I18 H35:I36"/>
    <dataValidation type="decimal" allowBlank="1" showErrorMessage="1" errorTitle="Ошибка" error="Допускается ввод только действительных чисел!" sqref="J31:J32 J27:J28 J23:J24 J35:J36">
      <formula1>-9.99999999999999E+23</formula1>
      <formula2>9.99999999999999E+23</formula2>
    </dataValidation>
  </dataValidations>
  <hyperlinks>
    <hyperlink ref="K21" location="'Форма 1.11.1'!$K$21" tooltip="Кликните по гиперссылке, чтобы перейти по гиперссылке или отредактировать её" display="https://portal.eias.ru/Portal/DownloadPage.aspx?type=12&amp;guid=6e471401-15cf-41e1-b477-f0956be69884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7"/>
  <sheetViews>
    <sheetView topLeftCell="H4" workbookViewId="0">
      <selection sqref="A1:XFD1048576"/>
    </sheetView>
  </sheetViews>
  <sheetFormatPr defaultColWidth="10.5703125" defaultRowHeight="14.25"/>
  <cols>
    <col min="1" max="6" width="10.5703125" style="4" hidden="1" customWidth="1"/>
    <col min="7" max="7" width="9.140625" style="1" hidden="1" customWidth="1"/>
    <col min="8" max="9" width="3.7109375" style="1" customWidth="1"/>
    <col min="10" max="11" width="3.7109375" style="3" customWidth="1"/>
    <col min="12" max="12" width="12.7109375" style="4" customWidth="1"/>
    <col min="13" max="13" width="47.42578125" style="4" customWidth="1"/>
    <col min="14" max="14" width="1.42578125" style="4" hidden="1" customWidth="1"/>
    <col min="15" max="15" width="1.7109375" style="4" hidden="1" customWidth="1"/>
    <col min="16" max="16" width="20.7109375" style="4" customWidth="1"/>
    <col min="17" max="18" width="23.7109375" style="4" customWidth="1"/>
    <col min="19" max="23" width="23.7109375" style="4" hidden="1" customWidth="1"/>
    <col min="24" max="24" width="1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1.7109375" style="4" hidden="1" customWidth="1"/>
    <col min="30" max="30" width="20.7109375" style="4" customWidth="1"/>
    <col min="31" max="32" width="23.7109375" style="4" customWidth="1"/>
    <col min="33" max="37" width="23.7109375" style="4" hidden="1" customWidth="1"/>
    <col min="38" max="38" width="1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customWidth="1"/>
    <col min="43" max="43" width="1.7109375" style="4" hidden="1" customWidth="1"/>
    <col min="44" max="44" width="20.7109375" style="4" customWidth="1"/>
    <col min="45" max="46" width="23.7109375" style="4" customWidth="1"/>
    <col min="47" max="51" width="23.7109375" style="4" hidden="1" customWidth="1"/>
    <col min="52" max="52" width="1.7109375" style="4" hidden="1" customWidth="1"/>
    <col min="53" max="53" width="11.7109375" style="4" customWidth="1"/>
    <col min="54" max="54" width="3.7109375" style="4" customWidth="1"/>
    <col min="55" max="55" width="11.7109375" style="4" customWidth="1"/>
    <col min="56" max="56" width="8.5703125" style="4" customWidth="1"/>
    <col min="57" max="57" width="1.7109375" style="4" hidden="1" customWidth="1"/>
    <col min="58" max="58" width="20.7109375" style="4" customWidth="1"/>
    <col min="59" max="60" width="23.7109375" style="4" customWidth="1"/>
    <col min="61" max="65" width="23.7109375" style="4" hidden="1" customWidth="1"/>
    <col min="66" max="66" width="1.7109375" style="4" hidden="1" customWidth="1"/>
    <col min="67" max="67" width="11.7109375" style="4" customWidth="1"/>
    <col min="68" max="68" width="3.7109375" style="4" customWidth="1"/>
    <col min="69" max="69" width="11.7109375" style="4" customWidth="1"/>
    <col min="70" max="70" width="8.5703125" style="4" hidden="1" customWidth="1"/>
    <col min="71" max="71" width="4.7109375" style="4" customWidth="1"/>
    <col min="72" max="72" width="115.7109375" style="4" customWidth="1"/>
    <col min="73" max="74" width="10.5703125" style="80"/>
    <col min="75" max="75" width="11.140625" style="80" customWidth="1"/>
    <col min="76" max="84" width="10.5703125" style="80"/>
    <col min="85" max="16384" width="10.5703125" style="4"/>
  </cols>
  <sheetData>
    <row r="1" spans="7:84" ht="14.25" hidden="1" customHeight="1">
      <c r="R1" s="79"/>
      <c r="S1" s="79"/>
      <c r="T1" s="79"/>
      <c r="U1" s="79"/>
      <c r="V1" s="79"/>
      <c r="W1" s="79"/>
      <c r="X1" s="79"/>
      <c r="Y1" s="79"/>
      <c r="AF1" s="79"/>
      <c r="AG1" s="79"/>
      <c r="AH1" s="79"/>
      <c r="AI1" s="79"/>
      <c r="AJ1" s="79"/>
      <c r="AK1" s="79"/>
      <c r="AL1" s="79"/>
      <c r="AM1" s="79"/>
      <c r="AT1" s="79"/>
      <c r="AU1" s="79"/>
      <c r="AV1" s="79"/>
      <c r="AW1" s="79"/>
      <c r="AX1" s="79"/>
      <c r="AY1" s="79"/>
      <c r="AZ1" s="79"/>
      <c r="BA1" s="79"/>
      <c r="BH1" s="79"/>
      <c r="BI1" s="79"/>
      <c r="BJ1" s="79"/>
      <c r="BK1" s="79"/>
      <c r="BL1" s="79"/>
      <c r="BM1" s="79"/>
      <c r="BN1" s="79"/>
      <c r="BO1" s="79"/>
    </row>
    <row r="2" spans="7:84" ht="14.25" hidden="1" customHeight="1">
      <c r="AB2" s="79"/>
      <c r="AP2" s="79"/>
      <c r="BD2" s="79"/>
      <c r="BR2" s="79"/>
    </row>
    <row r="3" spans="7:84" ht="14.25" hidden="1" customHeight="1"/>
    <row r="4" spans="7:84" ht="3" customHeight="1">
      <c r="J4" s="8"/>
      <c r="K4" s="8"/>
      <c r="L4" s="9"/>
      <c r="M4" s="9"/>
      <c r="N4" s="9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</row>
    <row r="5" spans="7:84" ht="26.1" customHeight="1">
      <c r="J5" s="8"/>
      <c r="K5" s="8"/>
      <c r="L5" s="82" t="s">
        <v>52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4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CF5" s="4"/>
    </row>
    <row r="6" spans="7:84" ht="3" customHeight="1">
      <c r="J6" s="8"/>
      <c r="K6" s="8"/>
      <c r="L6" s="9"/>
      <c r="M6" s="9"/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CF6" s="4"/>
    </row>
    <row r="7" spans="7:84" s="87" customFormat="1" ht="6" hidden="1">
      <c r="G7" s="86"/>
      <c r="H7" s="86"/>
      <c r="L7" s="88"/>
      <c r="M7" s="89"/>
      <c r="N7" s="90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2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</row>
    <row r="8" spans="7:84" s="95" customFormat="1" ht="18.75">
      <c r="G8" s="94"/>
      <c r="H8" s="94"/>
      <c r="L8" s="96"/>
      <c r="M8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97"/>
      <c r="O8" s="97"/>
      <c r="P8" s="98" t="str">
        <f>IF(datePr_ch="",IF(datePr="","",datePr),datePr_ch)</f>
        <v>30.04.2021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100"/>
      <c r="BT8" s="101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</row>
    <row r="9" spans="7:84" s="95" customFormat="1" ht="30">
      <c r="G9" s="94"/>
      <c r="H9" s="94"/>
      <c r="L9" s="96"/>
      <c r="M9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97"/>
      <c r="O9" s="97"/>
      <c r="P9" s="98" t="str">
        <f>IF(numberPr_ch="",IF(numberPr="","",numberPr),numberPr_ch)</f>
        <v>4076/1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100"/>
      <c r="BT9" s="101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</row>
    <row r="10" spans="7:84" s="87" customFormat="1" ht="6" hidden="1">
      <c r="G10" s="86"/>
      <c r="H10" s="86"/>
      <c r="L10" s="88"/>
      <c r="M10" s="89"/>
      <c r="N10" s="9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</row>
    <row r="11" spans="7:84" s="104" customFormat="1" ht="18" hidden="1" customHeight="1">
      <c r="G11" s="103"/>
      <c r="H11" s="103"/>
      <c r="L11" s="105"/>
      <c r="M11" s="105"/>
      <c r="N11" s="106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07" t="s">
        <v>53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07" t="s">
        <v>53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07" t="s">
        <v>53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07" t="s">
        <v>53</v>
      </c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</row>
    <row r="12" spans="7:84" s="104" customFormat="1" ht="15">
      <c r="G12" s="103"/>
      <c r="H12" s="103"/>
      <c r="L12" s="106"/>
      <c r="M12" s="106"/>
      <c r="N12" s="106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 t="s">
        <v>30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 t="s">
        <v>30</v>
      </c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 t="s">
        <v>30</v>
      </c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7:84" ht="15" customHeight="1">
      <c r="J13" s="8"/>
      <c r="K13" s="8"/>
      <c r="L13" s="110" t="s">
        <v>1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 t="s">
        <v>2</v>
      </c>
      <c r="CF13" s="4"/>
    </row>
    <row r="14" spans="7:84" ht="15" customHeight="1">
      <c r="J14" s="8"/>
      <c r="K14" s="8"/>
      <c r="L14" s="110" t="s">
        <v>3</v>
      </c>
      <c r="M14" s="110" t="s">
        <v>54</v>
      </c>
      <c r="N14" s="110"/>
      <c r="O14" s="111" t="s">
        <v>55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0" t="s">
        <v>56</v>
      </c>
      <c r="AC14" s="111" t="s">
        <v>55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0" t="s">
        <v>56</v>
      </c>
      <c r="AQ14" s="111" t="s">
        <v>55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0" t="s">
        <v>56</v>
      </c>
      <c r="BE14" s="111" t="s">
        <v>55</v>
      </c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0" t="s">
        <v>56</v>
      </c>
      <c r="BS14" s="112" t="s">
        <v>33</v>
      </c>
      <c r="BT14" s="110"/>
      <c r="CF14" s="4"/>
    </row>
    <row r="15" spans="7:84" ht="14.25" customHeight="1">
      <c r="J15" s="8"/>
      <c r="K15" s="8"/>
      <c r="L15" s="110"/>
      <c r="M15" s="110"/>
      <c r="N15" s="110"/>
      <c r="O15" s="113"/>
      <c r="P15" s="113" t="s">
        <v>57</v>
      </c>
      <c r="Q15" s="114" t="s">
        <v>58</v>
      </c>
      <c r="R15" s="114"/>
      <c r="S15" s="114" t="s">
        <v>59</v>
      </c>
      <c r="T15" s="114"/>
      <c r="U15" s="115" t="s">
        <v>60</v>
      </c>
      <c r="V15" s="116"/>
      <c r="W15" s="116"/>
      <c r="X15" s="117"/>
      <c r="Y15" s="118" t="s">
        <v>61</v>
      </c>
      <c r="Z15" s="118"/>
      <c r="AA15" s="118"/>
      <c r="AB15" s="110"/>
      <c r="AC15" s="113"/>
      <c r="AD15" s="113" t="s">
        <v>57</v>
      </c>
      <c r="AE15" s="114" t="s">
        <v>58</v>
      </c>
      <c r="AF15" s="114"/>
      <c r="AG15" s="114" t="s">
        <v>59</v>
      </c>
      <c r="AH15" s="114"/>
      <c r="AI15" s="115" t="s">
        <v>60</v>
      </c>
      <c r="AJ15" s="116"/>
      <c r="AK15" s="116"/>
      <c r="AL15" s="117"/>
      <c r="AM15" s="118" t="s">
        <v>61</v>
      </c>
      <c r="AN15" s="118"/>
      <c r="AO15" s="118"/>
      <c r="AP15" s="110"/>
      <c r="AQ15" s="113"/>
      <c r="AR15" s="113" t="s">
        <v>57</v>
      </c>
      <c r="AS15" s="114" t="s">
        <v>58</v>
      </c>
      <c r="AT15" s="114"/>
      <c r="AU15" s="114" t="s">
        <v>59</v>
      </c>
      <c r="AV15" s="114"/>
      <c r="AW15" s="115" t="s">
        <v>60</v>
      </c>
      <c r="AX15" s="116"/>
      <c r="AY15" s="116"/>
      <c r="AZ15" s="117"/>
      <c r="BA15" s="118" t="s">
        <v>61</v>
      </c>
      <c r="BB15" s="118"/>
      <c r="BC15" s="118"/>
      <c r="BD15" s="110"/>
      <c r="BE15" s="113"/>
      <c r="BF15" s="113" t="s">
        <v>57</v>
      </c>
      <c r="BG15" s="114" t="s">
        <v>58</v>
      </c>
      <c r="BH15" s="114"/>
      <c r="BI15" s="114" t="s">
        <v>59</v>
      </c>
      <c r="BJ15" s="114"/>
      <c r="BK15" s="115" t="s">
        <v>60</v>
      </c>
      <c r="BL15" s="116"/>
      <c r="BM15" s="116"/>
      <c r="BN15" s="117"/>
      <c r="BO15" s="118" t="s">
        <v>61</v>
      </c>
      <c r="BP15" s="118"/>
      <c r="BQ15" s="118"/>
      <c r="BR15" s="110"/>
      <c r="BS15" s="112"/>
      <c r="BT15" s="110"/>
      <c r="CF15" s="4"/>
    </row>
    <row r="16" spans="7:84" ht="50.1" customHeight="1">
      <c r="J16" s="8"/>
      <c r="K16" s="8"/>
      <c r="L16" s="110"/>
      <c r="M16" s="110"/>
      <c r="N16" s="110"/>
      <c r="O16" s="119"/>
      <c r="P16" s="119" t="s">
        <v>62</v>
      </c>
      <c r="Q16" s="117" t="s">
        <v>63</v>
      </c>
      <c r="R16" s="117" t="s">
        <v>64</v>
      </c>
      <c r="S16" s="117" t="s">
        <v>65</v>
      </c>
      <c r="T16" s="117" t="s">
        <v>66</v>
      </c>
      <c r="U16" s="117" t="s">
        <v>67</v>
      </c>
      <c r="V16" s="117" t="s">
        <v>68</v>
      </c>
      <c r="W16" s="117" t="s">
        <v>64</v>
      </c>
      <c r="X16" s="117"/>
      <c r="Y16" s="120" t="s">
        <v>69</v>
      </c>
      <c r="Z16" s="121" t="s">
        <v>70</v>
      </c>
      <c r="AA16" s="121"/>
      <c r="AB16" s="110"/>
      <c r="AC16" s="119"/>
      <c r="AD16" s="119" t="s">
        <v>62</v>
      </c>
      <c r="AE16" s="117" t="s">
        <v>63</v>
      </c>
      <c r="AF16" s="117" t="s">
        <v>64</v>
      </c>
      <c r="AG16" s="117" t="s">
        <v>65</v>
      </c>
      <c r="AH16" s="117" t="s">
        <v>66</v>
      </c>
      <c r="AI16" s="117" t="s">
        <v>67</v>
      </c>
      <c r="AJ16" s="117" t="s">
        <v>68</v>
      </c>
      <c r="AK16" s="117" t="s">
        <v>64</v>
      </c>
      <c r="AL16" s="117"/>
      <c r="AM16" s="120" t="s">
        <v>69</v>
      </c>
      <c r="AN16" s="121" t="s">
        <v>70</v>
      </c>
      <c r="AO16" s="121"/>
      <c r="AP16" s="110"/>
      <c r="AQ16" s="119"/>
      <c r="AR16" s="119" t="s">
        <v>62</v>
      </c>
      <c r="AS16" s="117" t="s">
        <v>63</v>
      </c>
      <c r="AT16" s="117" t="s">
        <v>64</v>
      </c>
      <c r="AU16" s="117" t="s">
        <v>65</v>
      </c>
      <c r="AV16" s="117" t="s">
        <v>66</v>
      </c>
      <c r="AW16" s="117" t="s">
        <v>67</v>
      </c>
      <c r="AX16" s="117" t="s">
        <v>68</v>
      </c>
      <c r="AY16" s="117" t="s">
        <v>64</v>
      </c>
      <c r="AZ16" s="117"/>
      <c r="BA16" s="120" t="s">
        <v>69</v>
      </c>
      <c r="BB16" s="121" t="s">
        <v>70</v>
      </c>
      <c r="BC16" s="121"/>
      <c r="BD16" s="110"/>
      <c r="BE16" s="119"/>
      <c r="BF16" s="119" t="s">
        <v>62</v>
      </c>
      <c r="BG16" s="117" t="s">
        <v>63</v>
      </c>
      <c r="BH16" s="117" t="s">
        <v>64</v>
      </c>
      <c r="BI16" s="117" t="s">
        <v>65</v>
      </c>
      <c r="BJ16" s="117" t="s">
        <v>66</v>
      </c>
      <c r="BK16" s="117" t="s">
        <v>67</v>
      </c>
      <c r="BL16" s="117" t="s">
        <v>68</v>
      </c>
      <c r="BM16" s="117" t="s">
        <v>64</v>
      </c>
      <c r="BN16" s="117"/>
      <c r="BO16" s="120" t="s">
        <v>69</v>
      </c>
      <c r="BP16" s="121" t="s">
        <v>70</v>
      </c>
      <c r="BQ16" s="121"/>
      <c r="BR16" s="110"/>
      <c r="BS16" s="112"/>
      <c r="BT16" s="110"/>
      <c r="CF16" s="4"/>
    </row>
    <row r="17" spans="1:84" ht="12" customHeight="1">
      <c r="J17" s="8"/>
      <c r="K17" s="122">
        <v>1</v>
      </c>
      <c r="L17" s="123" t="s">
        <v>11</v>
      </c>
      <c r="M17" s="123" t="s">
        <v>12</v>
      </c>
      <c r="N17" s="124" t="str">
        <f ca="1">OFFSET(N17,0,-1)</f>
        <v>2</v>
      </c>
      <c r="O17" s="124" t="str">
        <f ca="1">OFFSET(O17,0,-1)</f>
        <v>2</v>
      </c>
      <c r="P17" s="125">
        <f t="shared" ref="P17:Z17" ca="1" si="0">OFFSET(P17,0,-1)+1</f>
        <v>3</v>
      </c>
      <c r="Q17" s="125">
        <f t="shared" ca="1" si="0"/>
        <v>4</v>
      </c>
      <c r="R17" s="125">
        <f t="shared" ca="1" si="0"/>
        <v>5</v>
      </c>
      <c r="S17" s="125">
        <f t="shared" ca="1" si="0"/>
        <v>6</v>
      </c>
      <c r="T17" s="125">
        <f t="shared" ca="1" si="0"/>
        <v>7</v>
      </c>
      <c r="U17" s="125">
        <f t="shared" ca="1" si="0"/>
        <v>8</v>
      </c>
      <c r="V17" s="125">
        <f t="shared" ca="1" si="0"/>
        <v>9</v>
      </c>
      <c r="W17" s="125">
        <f t="shared" ca="1" si="0"/>
        <v>10</v>
      </c>
      <c r="X17" s="124">
        <f ca="1">OFFSET(X17,0,-1)</f>
        <v>10</v>
      </c>
      <c r="Y17" s="125">
        <f t="shared" ca="1" si="0"/>
        <v>11</v>
      </c>
      <c r="Z17" s="126">
        <f t="shared" ca="1" si="0"/>
        <v>12</v>
      </c>
      <c r="AA17" s="126"/>
      <c r="AB17" s="125">
        <f ca="1">OFFSET(AB17,0,-2)+1</f>
        <v>13</v>
      </c>
      <c r="AC17" s="124">
        <f ca="1">OFFSET(AC17,0,-1)</f>
        <v>13</v>
      </c>
      <c r="AD17" s="125">
        <f t="shared" ref="AD17:AN17" ca="1" si="1">OFFSET(AD17,0,-1)+1</f>
        <v>14</v>
      </c>
      <c r="AE17" s="125">
        <f t="shared" ca="1" si="1"/>
        <v>15</v>
      </c>
      <c r="AF17" s="125">
        <f t="shared" ca="1" si="1"/>
        <v>16</v>
      </c>
      <c r="AG17" s="125">
        <f t="shared" ca="1" si="1"/>
        <v>17</v>
      </c>
      <c r="AH17" s="125">
        <f t="shared" ca="1" si="1"/>
        <v>18</v>
      </c>
      <c r="AI17" s="125">
        <f t="shared" ca="1" si="1"/>
        <v>19</v>
      </c>
      <c r="AJ17" s="125">
        <f t="shared" ca="1" si="1"/>
        <v>20</v>
      </c>
      <c r="AK17" s="125">
        <f t="shared" ca="1" si="1"/>
        <v>21</v>
      </c>
      <c r="AL17" s="124">
        <f ca="1">OFFSET(AL17,0,-1)</f>
        <v>21</v>
      </c>
      <c r="AM17" s="125">
        <f t="shared" ca="1" si="1"/>
        <v>22</v>
      </c>
      <c r="AN17" s="126">
        <f t="shared" ca="1" si="1"/>
        <v>23</v>
      </c>
      <c r="AO17" s="126"/>
      <c r="AP17" s="125">
        <f ca="1">OFFSET(AP17,0,-2)+1</f>
        <v>24</v>
      </c>
      <c r="AQ17" s="124">
        <f ca="1">OFFSET(AQ17,0,-1)</f>
        <v>24</v>
      </c>
      <c r="AR17" s="125">
        <f t="shared" ref="AR17:BB17" ca="1" si="2">OFFSET(AR17,0,-1)+1</f>
        <v>25</v>
      </c>
      <c r="AS17" s="125">
        <f t="shared" ca="1" si="2"/>
        <v>26</v>
      </c>
      <c r="AT17" s="125">
        <f t="shared" ca="1" si="2"/>
        <v>27</v>
      </c>
      <c r="AU17" s="125">
        <f t="shared" ca="1" si="2"/>
        <v>28</v>
      </c>
      <c r="AV17" s="125">
        <f t="shared" ca="1" si="2"/>
        <v>29</v>
      </c>
      <c r="AW17" s="125">
        <f t="shared" ca="1" si="2"/>
        <v>30</v>
      </c>
      <c r="AX17" s="125">
        <f t="shared" ca="1" si="2"/>
        <v>31</v>
      </c>
      <c r="AY17" s="125">
        <f t="shared" ca="1" si="2"/>
        <v>32</v>
      </c>
      <c r="AZ17" s="124">
        <f ca="1">OFFSET(AZ17,0,-1)</f>
        <v>32</v>
      </c>
      <c r="BA17" s="125">
        <f t="shared" ca="1" si="2"/>
        <v>33</v>
      </c>
      <c r="BB17" s="126">
        <f t="shared" ca="1" si="2"/>
        <v>34</v>
      </c>
      <c r="BC17" s="126"/>
      <c r="BD17" s="125">
        <f ca="1">OFFSET(BD17,0,-2)+1</f>
        <v>35</v>
      </c>
      <c r="BE17" s="124">
        <f ca="1">OFFSET(BE17,0,-1)</f>
        <v>35</v>
      </c>
      <c r="BF17" s="125">
        <f t="shared" ref="BF17:BP17" ca="1" si="3">OFFSET(BF17,0,-1)+1</f>
        <v>36</v>
      </c>
      <c r="BG17" s="125">
        <f t="shared" ca="1" si="3"/>
        <v>37</v>
      </c>
      <c r="BH17" s="125">
        <f t="shared" ca="1" si="3"/>
        <v>38</v>
      </c>
      <c r="BI17" s="125">
        <f t="shared" ca="1" si="3"/>
        <v>39</v>
      </c>
      <c r="BJ17" s="125">
        <f t="shared" ca="1" si="3"/>
        <v>40</v>
      </c>
      <c r="BK17" s="125">
        <f t="shared" ca="1" si="3"/>
        <v>41</v>
      </c>
      <c r="BL17" s="125">
        <f t="shared" ca="1" si="3"/>
        <v>42</v>
      </c>
      <c r="BM17" s="125">
        <f t="shared" ca="1" si="3"/>
        <v>43</v>
      </c>
      <c r="BN17" s="124">
        <f ca="1">OFFSET(BN17,0,-1)</f>
        <v>43</v>
      </c>
      <c r="BO17" s="125">
        <f t="shared" ca="1" si="3"/>
        <v>44</v>
      </c>
      <c r="BP17" s="126">
        <f t="shared" ca="1" si="3"/>
        <v>45</v>
      </c>
      <c r="BQ17" s="126"/>
      <c r="BR17" s="125">
        <f ca="1">OFFSET(BR17,0,-2)+1</f>
        <v>46</v>
      </c>
      <c r="BS17" s="127">
        <f ca="1">OFFSET(BS17,0,-1)</f>
        <v>46</v>
      </c>
      <c r="BT17" s="125">
        <f ca="1">OFFSET(BT17,0,-1)+1</f>
        <v>47</v>
      </c>
    </row>
    <row r="18" spans="1:84" ht="22.5" hidden="1">
      <c r="A18" s="128">
        <v>1</v>
      </c>
      <c r="B18" s="129"/>
      <c r="C18" s="129"/>
      <c r="D18" s="129"/>
      <c r="E18" s="130"/>
      <c r="F18" s="130"/>
      <c r="G18" s="131"/>
      <c r="H18" s="131"/>
      <c r="I18" s="132"/>
      <c r="J18" s="133"/>
      <c r="K18" s="133"/>
      <c r="L18" s="134" t="e">
        <f ca="1">mergeValue(A18)</f>
        <v>#NAME?</v>
      </c>
      <c r="M18" s="135" t="s">
        <v>5</v>
      </c>
      <c r="N18" s="136"/>
      <c r="O18" s="137" t="str">
        <f>IF('[1]Перечень тарифов'!J21="","","" &amp; '[1]Перечень тарифов'!J21 &amp; "")</f>
        <v/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67" t="s">
        <v>71</v>
      </c>
    </row>
    <row r="19" spans="1:84" hidden="1">
      <c r="A19" s="128"/>
      <c r="B19" s="128">
        <v>1</v>
      </c>
      <c r="C19" s="129"/>
      <c r="D19" s="129"/>
      <c r="E19" s="138"/>
      <c r="F19" s="131"/>
      <c r="G19" s="131"/>
      <c r="H19" s="131"/>
      <c r="I19" s="139"/>
      <c r="J19" s="140"/>
      <c r="K19" s="4"/>
      <c r="L19" s="134" t="e">
        <f ca="1">mergeValue(A19) &amp;"."&amp; mergeValue(B19)</f>
        <v>#NAME?</v>
      </c>
      <c r="M19" s="141"/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67"/>
    </row>
    <row r="20" spans="1:84" hidden="1">
      <c r="A20" s="128"/>
      <c r="B20" s="128"/>
      <c r="C20" s="128">
        <v>1</v>
      </c>
      <c r="D20" s="129"/>
      <c r="E20" s="138"/>
      <c r="F20" s="131"/>
      <c r="G20" s="131"/>
      <c r="H20" s="131"/>
      <c r="I20" s="142"/>
      <c r="J20" s="140"/>
      <c r="K20" s="81"/>
      <c r="L20" s="134" t="e">
        <f ca="1">mergeValue(A20) &amp;"."&amp; mergeValue(B20)&amp;"."&amp; mergeValue(C20)</f>
        <v>#NAME?</v>
      </c>
      <c r="M20" s="143"/>
      <c r="N20" s="13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67"/>
      <c r="BX20" s="5"/>
    </row>
    <row r="21" spans="1:84" ht="33.75">
      <c r="A21" s="128"/>
      <c r="B21" s="128"/>
      <c r="C21" s="128"/>
      <c r="D21" s="128">
        <v>1</v>
      </c>
      <c r="E21" s="138"/>
      <c r="F21" s="131"/>
      <c r="G21" s="131"/>
      <c r="H21" s="109"/>
      <c r="I21" s="140"/>
      <c r="J21" s="140"/>
      <c r="K21" s="81"/>
      <c r="L21" s="134" t="e">
        <f ca="1">mergeValue(A21) &amp;"."&amp; mergeValue(B21)&amp;"."&amp; mergeValue(C21)&amp;"."&amp; mergeValue(D21)</f>
        <v>#NAME?</v>
      </c>
      <c r="M21" s="144" t="s">
        <v>72</v>
      </c>
      <c r="N21" s="136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67" t="s">
        <v>73</v>
      </c>
      <c r="BX21" s="5"/>
    </row>
    <row r="22" spans="1:84" ht="33.75">
      <c r="A22" s="128"/>
      <c r="B22" s="128"/>
      <c r="C22" s="128"/>
      <c r="D22" s="128"/>
      <c r="E22" s="146" t="s">
        <v>11</v>
      </c>
      <c r="F22" s="129"/>
      <c r="G22" s="131"/>
      <c r="H22" s="109"/>
      <c r="I22" s="109"/>
      <c r="J22" s="142"/>
      <c r="K22" s="81"/>
      <c r="L22" s="134" t="e">
        <f ca="1">mergeValue(A22) &amp;"."&amp; mergeValue(B22)&amp;"."&amp; mergeValue(C22)&amp;"."&amp; mergeValue(D22)&amp;"."&amp; mergeValue(E22)</f>
        <v>#NAME?</v>
      </c>
      <c r="M22" s="147" t="s">
        <v>74</v>
      </c>
      <c r="N22" s="45"/>
      <c r="O22" s="148" t="s">
        <v>75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67" t="s">
        <v>76</v>
      </c>
      <c r="BV22" s="5" t="e">
        <f ca="1">strCheckUnique(BW22:BW27)</f>
        <v>#NAME?</v>
      </c>
      <c r="BX22" s="5"/>
    </row>
    <row r="23" spans="1:84" ht="39.950000000000003" customHeight="1">
      <c r="A23" s="128"/>
      <c r="B23" s="128"/>
      <c r="C23" s="128"/>
      <c r="D23" s="128"/>
      <c r="E23" s="146"/>
      <c r="F23" s="128">
        <v>1</v>
      </c>
      <c r="G23" s="129"/>
      <c r="H23" s="109"/>
      <c r="I23" s="109"/>
      <c r="J23" s="109"/>
      <c r="K23" s="142"/>
      <c r="L23" s="134" t="e">
        <f ca="1">mergeValue(A23) &amp;"."&amp; mergeValue(B23)&amp;"."&amp; mergeValue(C23)&amp;"."&amp; mergeValue(D23)&amp;"."&amp; mergeValue(E23)&amp;"."&amp; mergeValue(F23)</f>
        <v>#NAME?</v>
      </c>
      <c r="M23" s="149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 t="s">
        <v>26</v>
      </c>
      <c r="Z23" s="153" t="s">
        <v>77</v>
      </c>
      <c r="AA23" s="152" t="s">
        <v>78</v>
      </c>
      <c r="AB23" s="153" t="s">
        <v>77</v>
      </c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2" t="s">
        <v>79</v>
      </c>
      <c r="AN23" s="153" t="s">
        <v>77</v>
      </c>
      <c r="AO23" s="152" t="s">
        <v>27</v>
      </c>
      <c r="AP23" s="153" t="s">
        <v>77</v>
      </c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 t="s">
        <v>31</v>
      </c>
      <c r="BB23" s="153" t="s">
        <v>77</v>
      </c>
      <c r="BC23" s="152" t="s">
        <v>80</v>
      </c>
      <c r="BD23" s="153" t="s">
        <v>77</v>
      </c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2" t="s">
        <v>81</v>
      </c>
      <c r="BP23" s="153" t="s">
        <v>77</v>
      </c>
      <c r="BQ23" s="152" t="s">
        <v>32</v>
      </c>
      <c r="BR23" s="153" t="s">
        <v>82</v>
      </c>
      <c r="BS23" s="154"/>
      <c r="BT23" s="57" t="s">
        <v>83</v>
      </c>
      <c r="BU23" s="80" t="e">
        <f ca="1">strCheckDate(O25:BS25)</f>
        <v>#NAME?</v>
      </c>
      <c r="BW23" s="5" t="str">
        <f>IF(M23="","",M23 )</f>
        <v/>
      </c>
      <c r="BX23" s="5"/>
      <c r="BY23" s="5"/>
      <c r="BZ23" s="5"/>
    </row>
    <row r="24" spans="1:84" ht="39.950000000000003" customHeight="1">
      <c r="A24" s="128"/>
      <c r="B24" s="128"/>
      <c r="C24" s="128"/>
      <c r="D24" s="128"/>
      <c r="E24" s="146"/>
      <c r="F24" s="128"/>
      <c r="G24" s="129">
        <v>1</v>
      </c>
      <c r="H24" s="109"/>
      <c r="I24" s="109"/>
      <c r="J24" s="109"/>
      <c r="K24" s="142"/>
      <c r="L24" s="134" t="e">
        <f ca="1">mergeValue(A24) &amp;"."&amp; mergeValue(B24)&amp;"."&amp; mergeValue(C24)&amp;"."&amp; mergeValue(D24)&amp;"."&amp; mergeValue(E24)&amp;"."&amp; mergeValue(F24)&amp;"."&amp; mergeValue(G24)</f>
        <v>#NAME?</v>
      </c>
      <c r="M24" s="155" t="s">
        <v>84</v>
      </c>
      <c r="N24" s="150"/>
      <c r="O24" s="151"/>
      <c r="P24" s="156">
        <v>0</v>
      </c>
      <c r="Q24" s="156">
        <v>41.31</v>
      </c>
      <c r="R24" s="156">
        <v>1596.04</v>
      </c>
      <c r="S24" s="151"/>
      <c r="T24" s="151"/>
      <c r="U24" s="151"/>
      <c r="V24" s="151"/>
      <c r="W24" s="151"/>
      <c r="X24" s="151"/>
      <c r="Y24" s="152"/>
      <c r="Z24" s="153"/>
      <c r="AA24" s="152"/>
      <c r="AB24" s="153"/>
      <c r="AC24" s="151"/>
      <c r="AD24" s="156">
        <v>0</v>
      </c>
      <c r="AE24" s="156">
        <v>42.96</v>
      </c>
      <c r="AF24" s="156">
        <v>2146.86</v>
      </c>
      <c r="AG24" s="151"/>
      <c r="AH24" s="151"/>
      <c r="AI24" s="151"/>
      <c r="AJ24" s="151"/>
      <c r="AK24" s="151"/>
      <c r="AL24" s="151"/>
      <c r="AM24" s="152"/>
      <c r="AN24" s="153"/>
      <c r="AO24" s="152"/>
      <c r="AP24" s="153"/>
      <c r="AQ24" s="151"/>
      <c r="AR24" s="156">
        <v>0</v>
      </c>
      <c r="AS24" s="156">
        <f>AE24</f>
        <v>42.96</v>
      </c>
      <c r="AT24" s="156">
        <f>AF24</f>
        <v>2146.86</v>
      </c>
      <c r="AU24" s="151"/>
      <c r="AV24" s="151"/>
      <c r="AW24" s="151"/>
      <c r="AX24" s="151"/>
      <c r="AY24" s="151"/>
      <c r="AZ24" s="151"/>
      <c r="BA24" s="152"/>
      <c r="BB24" s="153"/>
      <c r="BC24" s="152"/>
      <c r="BD24" s="153"/>
      <c r="BE24" s="151"/>
      <c r="BF24" s="156">
        <v>0</v>
      </c>
      <c r="BG24" s="156">
        <v>44.68</v>
      </c>
      <c r="BH24" s="156">
        <v>1006.11</v>
      </c>
      <c r="BI24" s="151"/>
      <c r="BJ24" s="151"/>
      <c r="BK24" s="151"/>
      <c r="BL24" s="151"/>
      <c r="BM24" s="151"/>
      <c r="BN24" s="151"/>
      <c r="BO24" s="152"/>
      <c r="BP24" s="153"/>
      <c r="BQ24" s="152"/>
      <c r="BR24" s="153"/>
      <c r="BS24" s="154"/>
      <c r="BT24" s="59"/>
      <c r="BW24" s="5"/>
      <c r="BX24" s="5"/>
      <c r="BY24" s="5"/>
      <c r="BZ24" s="5"/>
    </row>
    <row r="25" spans="1:84" ht="39.950000000000003" hidden="1" customHeight="1">
      <c r="A25" s="128"/>
      <c r="B25" s="128"/>
      <c r="C25" s="128"/>
      <c r="D25" s="128"/>
      <c r="E25" s="146"/>
      <c r="F25" s="128"/>
      <c r="G25" s="129"/>
      <c r="H25" s="109"/>
      <c r="I25" s="109"/>
      <c r="J25" s="109"/>
      <c r="K25" s="142"/>
      <c r="L25" s="157"/>
      <c r="M25" s="158"/>
      <c r="N25" s="150"/>
      <c r="O25" s="159"/>
      <c r="P25" s="159"/>
      <c r="Q25" s="160"/>
      <c r="R25" s="161" t="str">
        <f>Y23 &amp; "-" &amp; AA23</f>
        <v>01.01.2022-30.06.2022</v>
      </c>
      <c r="S25" s="161"/>
      <c r="T25" s="161"/>
      <c r="U25" s="161"/>
      <c r="V25" s="161"/>
      <c r="W25" s="161"/>
      <c r="X25" s="161"/>
      <c r="Y25" s="152"/>
      <c r="Z25" s="153"/>
      <c r="AA25" s="162"/>
      <c r="AB25" s="153"/>
      <c r="AC25" s="159"/>
      <c r="AD25" s="159"/>
      <c r="AE25" s="160"/>
      <c r="AF25" s="161" t="str">
        <f>AM23 &amp; "-" &amp; AO23</f>
        <v>01.07.2022-31.12.2022</v>
      </c>
      <c r="AG25" s="161"/>
      <c r="AH25" s="161"/>
      <c r="AI25" s="161"/>
      <c r="AJ25" s="161"/>
      <c r="AK25" s="161"/>
      <c r="AL25" s="161"/>
      <c r="AM25" s="152"/>
      <c r="AN25" s="153"/>
      <c r="AO25" s="162"/>
      <c r="AP25" s="153"/>
      <c r="AQ25" s="159"/>
      <c r="AR25" s="159"/>
      <c r="AS25" s="160"/>
      <c r="AT25" s="161" t="str">
        <f>BA23 &amp; "-" &amp; BC23</f>
        <v>01.01.2023-30.06.2023</v>
      </c>
      <c r="AU25" s="161"/>
      <c r="AV25" s="161"/>
      <c r="AW25" s="161"/>
      <c r="AX25" s="161"/>
      <c r="AY25" s="161"/>
      <c r="AZ25" s="161"/>
      <c r="BA25" s="152"/>
      <c r="BB25" s="153"/>
      <c r="BC25" s="162"/>
      <c r="BD25" s="153"/>
      <c r="BE25" s="159"/>
      <c r="BF25" s="159"/>
      <c r="BG25" s="160"/>
      <c r="BH25" s="161" t="str">
        <f>BO23 &amp; "-" &amp; BQ23</f>
        <v>01.07.2023-31.12.2023</v>
      </c>
      <c r="BI25" s="161"/>
      <c r="BJ25" s="161"/>
      <c r="BK25" s="161"/>
      <c r="BL25" s="161"/>
      <c r="BM25" s="161"/>
      <c r="BN25" s="161"/>
      <c r="BO25" s="152"/>
      <c r="BP25" s="153"/>
      <c r="BQ25" s="162"/>
      <c r="BR25" s="153"/>
      <c r="BS25" s="154"/>
      <c r="BT25" s="59"/>
      <c r="BX25" s="5"/>
    </row>
    <row r="26" spans="1:84" ht="15" customHeight="1">
      <c r="A26" s="128"/>
      <c r="B26" s="128"/>
      <c r="C26" s="128"/>
      <c r="D26" s="128"/>
      <c r="E26" s="146"/>
      <c r="F26" s="128"/>
      <c r="G26" s="129"/>
      <c r="H26" s="109"/>
      <c r="I26" s="109"/>
      <c r="J26" s="109"/>
      <c r="K26" s="142"/>
      <c r="L26" s="163"/>
      <c r="M26" s="164" t="s">
        <v>85</v>
      </c>
      <c r="N26" s="165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68"/>
      <c r="AA26" s="168"/>
      <c r="AB26" s="168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7"/>
      <c r="AN26" s="168"/>
      <c r="AO26" s="168"/>
      <c r="AP26" s="168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7"/>
      <c r="BB26" s="168"/>
      <c r="BC26" s="168"/>
      <c r="BD26" s="168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7"/>
      <c r="BP26" s="168"/>
      <c r="BQ26" s="168"/>
      <c r="BR26" s="168"/>
      <c r="BS26" s="169"/>
      <c r="BT26" s="59"/>
      <c r="BX26" s="5"/>
    </row>
    <row r="27" spans="1:84" s="60" customFormat="1" ht="15" customHeight="1">
      <c r="A27" s="128"/>
      <c r="B27" s="128"/>
      <c r="C27" s="128"/>
      <c r="D27" s="128"/>
      <c r="E27" s="146"/>
      <c r="F27" s="170"/>
      <c r="G27" s="131"/>
      <c r="H27" s="109"/>
      <c r="I27" s="109"/>
      <c r="J27" s="142"/>
      <c r="K27" s="171"/>
      <c r="L27" s="163"/>
      <c r="M27" s="172" t="s">
        <v>86</v>
      </c>
      <c r="N27" s="165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  <c r="Z27" s="168"/>
      <c r="AA27" s="168"/>
      <c r="AB27" s="168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7"/>
      <c r="AN27" s="168"/>
      <c r="AO27" s="168"/>
      <c r="AP27" s="168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7"/>
      <c r="BB27" s="168"/>
      <c r="BC27" s="168"/>
      <c r="BD27" s="168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7"/>
      <c r="BP27" s="168"/>
      <c r="BQ27" s="168"/>
      <c r="BR27" s="168"/>
      <c r="BS27" s="169"/>
      <c r="BT27" s="65"/>
      <c r="BU27" s="173"/>
      <c r="BV27" s="173"/>
      <c r="BW27" s="173"/>
      <c r="BX27" s="5"/>
      <c r="BY27" s="173"/>
      <c r="BZ27" s="80"/>
      <c r="CA27" s="80"/>
      <c r="CB27" s="173"/>
      <c r="CC27" s="173"/>
      <c r="CD27" s="173"/>
      <c r="CE27" s="173"/>
      <c r="CF27" s="173"/>
    </row>
    <row r="28" spans="1:84" ht="33.75">
      <c r="A28" s="128"/>
      <c r="B28" s="128"/>
      <c r="C28" s="128"/>
      <c r="D28" s="128"/>
      <c r="E28" s="146" t="s">
        <v>12</v>
      </c>
      <c r="F28" s="129"/>
      <c r="G28" s="131"/>
      <c r="H28" s="109"/>
      <c r="I28" s="109" t="s">
        <v>30</v>
      </c>
      <c r="J28" s="142"/>
      <c r="K28" s="81"/>
      <c r="L28" s="134" t="e">
        <f ca="1">mergeValue(A28) &amp;"."&amp; mergeValue(B28)&amp;"."&amp; mergeValue(C28)&amp;"."&amp; mergeValue(D28)&amp;"."&amp; mergeValue(E28)</f>
        <v>#NAME?</v>
      </c>
      <c r="M28" s="147" t="s">
        <v>74</v>
      </c>
      <c r="N28" s="45"/>
      <c r="O28" s="174" t="s">
        <v>87</v>
      </c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6"/>
      <c r="BT28" s="67" t="s">
        <v>76</v>
      </c>
      <c r="BV28" s="5" t="e">
        <f ca="1">strCheckUnique(BW28:BW33)</f>
        <v>#NAME?</v>
      </c>
      <c r="BX28" s="5"/>
    </row>
    <row r="29" spans="1:84" ht="66" customHeight="1">
      <c r="A29" s="128"/>
      <c r="B29" s="128"/>
      <c r="C29" s="128"/>
      <c r="D29" s="128"/>
      <c r="E29" s="146"/>
      <c r="F29" s="128">
        <v>1</v>
      </c>
      <c r="G29" s="129"/>
      <c r="H29" s="109"/>
      <c r="I29" s="109"/>
      <c r="J29" s="109"/>
      <c r="K29" s="142"/>
      <c r="L29" s="134" t="e">
        <f ca="1">mergeValue(A29) &amp;"."&amp; mergeValue(B29)&amp;"."&amp; mergeValue(C29)&amp;"."&amp; mergeValue(D29)&amp;"."&amp; mergeValue(E29)&amp;"."&amp; mergeValue(F29)</f>
        <v>#NAME?</v>
      </c>
      <c r="M29" s="177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 t="s">
        <v>26</v>
      </c>
      <c r="Z29" s="153" t="s">
        <v>77</v>
      </c>
      <c r="AA29" s="152" t="s">
        <v>78</v>
      </c>
      <c r="AB29" s="153" t="s">
        <v>77</v>
      </c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 t="s">
        <v>79</v>
      </c>
      <c r="AN29" s="153" t="s">
        <v>77</v>
      </c>
      <c r="AO29" s="152" t="s">
        <v>27</v>
      </c>
      <c r="AP29" s="153" t="s">
        <v>77</v>
      </c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2" t="s">
        <v>31</v>
      </c>
      <c r="BB29" s="153" t="s">
        <v>77</v>
      </c>
      <c r="BC29" s="152" t="s">
        <v>80</v>
      </c>
      <c r="BD29" s="153" t="s">
        <v>77</v>
      </c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2" t="s">
        <v>81</v>
      </c>
      <c r="BP29" s="153" t="s">
        <v>77</v>
      </c>
      <c r="BQ29" s="152" t="s">
        <v>32</v>
      </c>
      <c r="BR29" s="153" t="s">
        <v>82</v>
      </c>
      <c r="BS29" s="154"/>
      <c r="BT29" s="57" t="s">
        <v>83</v>
      </c>
      <c r="BU29" s="80" t="e">
        <f ca="1">strCheckDate(O31:BS31)</f>
        <v>#NAME?</v>
      </c>
      <c r="BW29" s="5" t="str">
        <f>IF(M29="","",M29 )</f>
        <v/>
      </c>
      <c r="BX29" s="5"/>
      <c r="BY29" s="5"/>
      <c r="BZ29" s="5"/>
    </row>
    <row r="30" spans="1:84" ht="66" customHeight="1">
      <c r="A30" s="128"/>
      <c r="B30" s="128"/>
      <c r="C30" s="128"/>
      <c r="D30" s="128"/>
      <c r="E30" s="146"/>
      <c r="F30" s="128"/>
      <c r="G30" s="129">
        <v>1</v>
      </c>
      <c r="H30" s="109"/>
      <c r="I30" s="109"/>
      <c r="J30" s="109"/>
      <c r="K30" s="142"/>
      <c r="L30" s="134" t="e">
        <f ca="1">mergeValue(A30) &amp;"."&amp; mergeValue(B30)&amp;"."&amp; mergeValue(C30)&amp;"."&amp; mergeValue(D30)&amp;"."&amp; mergeValue(E30)&amp;"."&amp; mergeValue(F30)&amp;"."&amp; mergeValue(G30)</f>
        <v>#NAME?</v>
      </c>
      <c r="M30" s="155" t="s">
        <v>84</v>
      </c>
      <c r="N30" s="178"/>
      <c r="O30" s="151"/>
      <c r="P30" s="156">
        <v>0</v>
      </c>
      <c r="Q30" s="156">
        <f>Q24*1.2</f>
        <v>49.572000000000003</v>
      </c>
      <c r="R30" s="156">
        <f>R24*1.2</f>
        <v>1915.2479999999998</v>
      </c>
      <c r="S30" s="151"/>
      <c r="T30" s="151"/>
      <c r="U30" s="151"/>
      <c r="V30" s="151"/>
      <c r="W30" s="151"/>
      <c r="X30" s="151"/>
      <c r="Y30" s="152"/>
      <c r="Z30" s="153"/>
      <c r="AA30" s="152"/>
      <c r="AB30" s="153"/>
      <c r="AC30" s="151"/>
      <c r="AD30" s="156">
        <v>0</v>
      </c>
      <c r="AE30" s="156">
        <f>AE24*1.2</f>
        <v>51.552</v>
      </c>
      <c r="AF30" s="156">
        <f>AF24*1.2</f>
        <v>2576.232</v>
      </c>
      <c r="AG30" s="151"/>
      <c r="AH30" s="151"/>
      <c r="AI30" s="151"/>
      <c r="AJ30" s="151"/>
      <c r="AK30" s="151"/>
      <c r="AL30" s="151"/>
      <c r="AM30" s="152"/>
      <c r="AN30" s="153"/>
      <c r="AO30" s="152"/>
      <c r="AP30" s="153"/>
      <c r="AQ30" s="151"/>
      <c r="AR30" s="156">
        <v>0</v>
      </c>
      <c r="AS30" s="156">
        <f>AE30</f>
        <v>51.552</v>
      </c>
      <c r="AT30" s="156">
        <f>AF30</f>
        <v>2576.232</v>
      </c>
      <c r="AU30" s="151"/>
      <c r="AV30" s="151"/>
      <c r="AW30" s="151"/>
      <c r="AX30" s="151"/>
      <c r="AY30" s="151"/>
      <c r="AZ30" s="151"/>
      <c r="BA30" s="152"/>
      <c r="BB30" s="153"/>
      <c r="BC30" s="152"/>
      <c r="BD30" s="153"/>
      <c r="BE30" s="151"/>
      <c r="BF30" s="156">
        <v>0</v>
      </c>
      <c r="BG30" s="156">
        <f>BG24*1.2</f>
        <v>53.616</v>
      </c>
      <c r="BH30" s="156">
        <f>BH24*1.2</f>
        <v>1207.3319999999999</v>
      </c>
      <c r="BI30" s="151"/>
      <c r="BJ30" s="151"/>
      <c r="BK30" s="151"/>
      <c r="BL30" s="151"/>
      <c r="BM30" s="151"/>
      <c r="BN30" s="151"/>
      <c r="BO30" s="152"/>
      <c r="BP30" s="153"/>
      <c r="BQ30" s="152"/>
      <c r="BR30" s="153"/>
      <c r="BS30" s="154"/>
      <c r="BT30" s="59"/>
      <c r="BW30" s="5"/>
      <c r="BX30" s="5"/>
      <c r="BY30" s="5"/>
      <c r="BZ30" s="5"/>
    </row>
    <row r="31" spans="1:84" ht="14.25" hidden="1" customHeight="1">
      <c r="A31" s="128"/>
      <c r="B31" s="128"/>
      <c r="C31" s="128"/>
      <c r="D31" s="128"/>
      <c r="E31" s="146"/>
      <c r="F31" s="128"/>
      <c r="G31" s="129"/>
      <c r="H31" s="109"/>
      <c r="I31" s="109"/>
      <c r="J31" s="109"/>
      <c r="K31" s="142"/>
      <c r="L31" s="157"/>
      <c r="M31" s="179"/>
      <c r="N31" s="150"/>
      <c r="O31" s="159"/>
      <c r="P31" s="159"/>
      <c r="Q31" s="160"/>
      <c r="R31" s="161" t="str">
        <f>Y29 &amp; "-" &amp; AA29</f>
        <v>01.01.2022-30.06.2022</v>
      </c>
      <c r="S31" s="161"/>
      <c r="T31" s="161"/>
      <c r="U31" s="161"/>
      <c r="V31" s="161"/>
      <c r="W31" s="161"/>
      <c r="X31" s="161"/>
      <c r="Y31" s="152"/>
      <c r="Z31" s="153"/>
      <c r="AA31" s="162"/>
      <c r="AB31" s="153"/>
      <c r="AC31" s="159"/>
      <c r="AD31" s="159"/>
      <c r="AE31" s="160"/>
      <c r="AF31" s="161" t="str">
        <f>AM29 &amp; "-" &amp; AO29</f>
        <v>01.07.2022-31.12.2022</v>
      </c>
      <c r="AG31" s="161"/>
      <c r="AH31" s="161"/>
      <c r="AI31" s="161"/>
      <c r="AJ31" s="161"/>
      <c r="AK31" s="161"/>
      <c r="AL31" s="161"/>
      <c r="AM31" s="152"/>
      <c r="AN31" s="153"/>
      <c r="AO31" s="162"/>
      <c r="AP31" s="153"/>
      <c r="AQ31" s="159"/>
      <c r="AR31" s="159"/>
      <c r="AS31" s="160"/>
      <c r="AT31" s="161" t="str">
        <f>BA29 &amp; "-" &amp; BC29</f>
        <v>01.01.2023-30.06.2023</v>
      </c>
      <c r="AU31" s="161"/>
      <c r="AV31" s="161"/>
      <c r="AW31" s="161"/>
      <c r="AX31" s="161"/>
      <c r="AY31" s="161"/>
      <c r="AZ31" s="161"/>
      <c r="BA31" s="152"/>
      <c r="BB31" s="153"/>
      <c r="BC31" s="162"/>
      <c r="BD31" s="153"/>
      <c r="BE31" s="159"/>
      <c r="BF31" s="159"/>
      <c r="BG31" s="160"/>
      <c r="BH31" s="161" t="str">
        <f>BO29 &amp; "-" &amp; BQ29</f>
        <v>01.07.2023-31.12.2023</v>
      </c>
      <c r="BI31" s="161"/>
      <c r="BJ31" s="161"/>
      <c r="BK31" s="161"/>
      <c r="BL31" s="161"/>
      <c r="BM31" s="161"/>
      <c r="BN31" s="161"/>
      <c r="BO31" s="152"/>
      <c r="BP31" s="153"/>
      <c r="BQ31" s="162"/>
      <c r="BR31" s="153"/>
      <c r="BS31" s="154"/>
      <c r="BT31" s="59"/>
      <c r="BX31" s="5"/>
    </row>
    <row r="32" spans="1:84" ht="14.25" customHeight="1">
      <c r="A32" s="128"/>
      <c r="B32" s="128"/>
      <c r="C32" s="128"/>
      <c r="D32" s="128"/>
      <c r="E32" s="146"/>
      <c r="F32" s="128"/>
      <c r="G32" s="129"/>
      <c r="H32" s="109"/>
      <c r="I32" s="109"/>
      <c r="J32" s="109"/>
      <c r="K32" s="142"/>
      <c r="L32" s="163"/>
      <c r="M32" s="164" t="s">
        <v>85</v>
      </c>
      <c r="N32" s="165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7"/>
      <c r="Z32" s="168"/>
      <c r="AA32" s="168"/>
      <c r="AB32" s="168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7"/>
      <c r="AN32" s="168"/>
      <c r="AO32" s="168"/>
      <c r="AP32" s="168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7"/>
      <c r="BB32" s="168"/>
      <c r="BC32" s="168"/>
      <c r="BD32" s="168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7"/>
      <c r="BP32" s="168"/>
      <c r="BQ32" s="168"/>
      <c r="BR32" s="168"/>
      <c r="BS32" s="169"/>
      <c r="BT32" s="59"/>
      <c r="BX32" s="5"/>
    </row>
    <row r="33" spans="1:84" s="60" customFormat="1" ht="15" customHeight="1">
      <c r="A33" s="128"/>
      <c r="B33" s="128"/>
      <c r="C33" s="128"/>
      <c r="D33" s="128"/>
      <c r="E33" s="146"/>
      <c r="F33" s="170" t="s">
        <v>88</v>
      </c>
      <c r="G33" s="131"/>
      <c r="H33" s="109"/>
      <c r="I33" s="109"/>
      <c r="J33" s="142"/>
      <c r="K33" s="171"/>
      <c r="L33" s="163"/>
      <c r="M33" s="172" t="s">
        <v>86</v>
      </c>
      <c r="N33" s="165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7"/>
      <c r="Z33" s="168"/>
      <c r="AA33" s="168"/>
      <c r="AB33" s="168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7"/>
      <c r="AN33" s="168"/>
      <c r="AO33" s="168"/>
      <c r="AP33" s="168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7"/>
      <c r="BB33" s="168"/>
      <c r="BC33" s="168"/>
      <c r="BD33" s="168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7"/>
      <c r="BP33" s="168"/>
      <c r="BQ33" s="168"/>
      <c r="BR33" s="168"/>
      <c r="BS33" s="169"/>
      <c r="BT33" s="65"/>
      <c r="BU33" s="173"/>
      <c r="BV33" s="173"/>
      <c r="BW33" s="173"/>
      <c r="BX33" s="5"/>
      <c r="BY33" s="173"/>
      <c r="BZ33" s="80"/>
      <c r="CA33" s="80"/>
      <c r="CB33" s="173"/>
      <c r="CC33" s="173"/>
      <c r="CD33" s="173"/>
      <c r="CE33" s="173"/>
      <c r="CF33" s="173"/>
    </row>
    <row r="34" spans="1:84" s="60" customFormat="1" ht="15">
      <c r="A34" s="128"/>
      <c r="B34" s="128"/>
      <c r="C34" s="128"/>
      <c r="D34" s="128"/>
      <c r="E34" s="138"/>
      <c r="F34" s="170"/>
      <c r="G34" s="131"/>
      <c r="H34" s="109"/>
      <c r="I34" s="180"/>
      <c r="J34" s="180"/>
      <c r="K34" s="171"/>
      <c r="L34" s="181"/>
      <c r="M34" s="182" t="s">
        <v>89</v>
      </c>
      <c r="N34" s="183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5"/>
      <c r="Z34" s="186"/>
      <c r="AA34" s="186"/>
      <c r="AB34" s="183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5"/>
      <c r="AN34" s="186"/>
      <c r="AO34" s="186"/>
      <c r="AP34" s="183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5"/>
      <c r="BB34" s="186"/>
      <c r="BC34" s="186"/>
      <c r="BD34" s="183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5"/>
      <c r="BP34" s="186"/>
      <c r="BQ34" s="186"/>
      <c r="BR34" s="183"/>
      <c r="BS34" s="186"/>
      <c r="BT34" s="187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</row>
    <row r="35" spans="1:84" s="60" customFormat="1" ht="15">
      <c r="A35" s="128"/>
      <c r="B35" s="128"/>
      <c r="C35" s="128"/>
      <c r="D35" s="188"/>
      <c r="E35" s="188"/>
      <c r="F35" s="189"/>
      <c r="G35" s="188"/>
      <c r="H35" s="131"/>
      <c r="I35" s="171"/>
      <c r="J35" s="180"/>
      <c r="K35" s="133"/>
      <c r="L35" s="163"/>
      <c r="M35" s="190" t="s">
        <v>90</v>
      </c>
      <c r="N35" s="191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7"/>
      <c r="Z35" s="168"/>
      <c r="AA35" s="168"/>
      <c r="AB35" s="165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  <c r="AN35" s="168"/>
      <c r="AO35" s="168"/>
      <c r="AP35" s="165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7"/>
      <c r="BB35" s="168"/>
      <c r="BC35" s="168"/>
      <c r="BD35" s="165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7"/>
      <c r="BP35" s="168"/>
      <c r="BQ35" s="168"/>
      <c r="BR35" s="165"/>
      <c r="BS35" s="168"/>
      <c r="BT35" s="169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</row>
    <row r="36" spans="1:84" ht="3" customHeight="1">
      <c r="CF36" s="4"/>
    </row>
    <row r="37" spans="1:84" ht="48.95" customHeight="1">
      <c r="L37" s="192">
        <v>1</v>
      </c>
      <c r="M37" s="78" t="s">
        <v>91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CF37" s="4"/>
    </row>
  </sheetData>
  <mergeCells count="104">
    <mergeCell ref="BO29:BO31"/>
    <mergeCell ref="BP29:BP31"/>
    <mergeCell ref="BQ29:BQ31"/>
    <mergeCell ref="BR29:BR31"/>
    <mergeCell ref="BT29:BT33"/>
    <mergeCell ref="M37:BS37"/>
    <mergeCell ref="AO29:AO31"/>
    <mergeCell ref="AP29:AP31"/>
    <mergeCell ref="BA29:BA31"/>
    <mergeCell ref="BB29:BB31"/>
    <mergeCell ref="BC29:BC31"/>
    <mergeCell ref="BD29:BD31"/>
    <mergeCell ref="Y29:Y31"/>
    <mergeCell ref="Z29:Z31"/>
    <mergeCell ref="AA29:AA31"/>
    <mergeCell ref="AB29:AB31"/>
    <mergeCell ref="AM29:AM31"/>
    <mergeCell ref="AN29:AN31"/>
    <mergeCell ref="BP23:BP25"/>
    <mergeCell ref="BQ23:BQ25"/>
    <mergeCell ref="BR23:BR25"/>
    <mergeCell ref="BT23:BT27"/>
    <mergeCell ref="E28:E33"/>
    <mergeCell ref="I28:I33"/>
    <mergeCell ref="O28:BS28"/>
    <mergeCell ref="F29:F32"/>
    <mergeCell ref="J29:J32"/>
    <mergeCell ref="N29:N31"/>
    <mergeCell ref="AP23:AP25"/>
    <mergeCell ref="BA23:BA25"/>
    <mergeCell ref="BB23:BB25"/>
    <mergeCell ref="BC23:BC25"/>
    <mergeCell ref="BD23:BD25"/>
    <mergeCell ref="BO23:BO25"/>
    <mergeCell ref="Z23:Z25"/>
    <mergeCell ref="AA23:AA25"/>
    <mergeCell ref="AB23:AB25"/>
    <mergeCell ref="AM23:AM25"/>
    <mergeCell ref="AN23:AN25"/>
    <mergeCell ref="AO23:AO25"/>
    <mergeCell ref="D21:D34"/>
    <mergeCell ref="H21:H34"/>
    <mergeCell ref="O21:BS21"/>
    <mergeCell ref="E22:E27"/>
    <mergeCell ref="I22:I27"/>
    <mergeCell ref="O22:BS22"/>
    <mergeCell ref="F23:F26"/>
    <mergeCell ref="J23:J26"/>
    <mergeCell ref="N23:N25"/>
    <mergeCell ref="Y23:Y25"/>
    <mergeCell ref="Z17:AA17"/>
    <mergeCell ref="AN17:AO17"/>
    <mergeCell ref="BB17:BC17"/>
    <mergeCell ref="BP17:BQ17"/>
    <mergeCell ref="A18:A35"/>
    <mergeCell ref="O18:BS18"/>
    <mergeCell ref="B19:B35"/>
    <mergeCell ref="O19:BS19"/>
    <mergeCell ref="C20:C35"/>
    <mergeCell ref="O20:BS20"/>
    <mergeCell ref="BG15:BH15"/>
    <mergeCell ref="BI15:BJ15"/>
    <mergeCell ref="BK15:BM15"/>
    <mergeCell ref="BO15:BQ15"/>
    <mergeCell ref="Z16:AA16"/>
    <mergeCell ref="AN16:AO16"/>
    <mergeCell ref="BB16:BC16"/>
    <mergeCell ref="BP16:BQ16"/>
    <mergeCell ref="BR14:BR16"/>
    <mergeCell ref="BS14:BS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AB14:AB16"/>
    <mergeCell ref="AC14:AO14"/>
    <mergeCell ref="AP14:AP16"/>
    <mergeCell ref="AQ14:BC14"/>
    <mergeCell ref="BD14:BD16"/>
    <mergeCell ref="BE14:BQ14"/>
    <mergeCell ref="AS15:AT15"/>
    <mergeCell ref="AU15:AV15"/>
    <mergeCell ref="AW15:AY15"/>
    <mergeCell ref="BA15:BC15"/>
    <mergeCell ref="O12:AB12"/>
    <mergeCell ref="AC12:AP12"/>
    <mergeCell ref="AQ12:BD12"/>
    <mergeCell ref="BE12:BR12"/>
    <mergeCell ref="L13:BS13"/>
    <mergeCell ref="BT13:BT16"/>
    <mergeCell ref="L14:L16"/>
    <mergeCell ref="M14:M16"/>
    <mergeCell ref="N14:N16"/>
    <mergeCell ref="O14:AA14"/>
    <mergeCell ref="L5:AB5"/>
    <mergeCell ref="P7:BS7"/>
    <mergeCell ref="P8:BS8"/>
    <mergeCell ref="P9:BS9"/>
    <mergeCell ref="P10:BS10"/>
    <mergeCell ref="L11:M11"/>
  </mergeCells>
  <dataValidations count="9">
    <dataValidation type="decimal" allowBlank="1" showErrorMessage="1" errorTitle="Ошибка" error="Допускается ввод только действительных чисел!" sqref="P24:R24 AD24:AF24 AR24:AT24 BF24:BH24 P30:R30 AD30:AF30 AR30:AT30 BF30:BH30">
      <formula1>-9.99999999999999E+23</formula1>
      <formula2>9.99999999999999E+23</formula2>
    </dataValidation>
    <dataValidation allowBlank="1" sqref="AN32:AN35 BB32:BB35 BP32:BP35 BP26:BP27 BB26:BB27 AN26:AN27 Z26:Z27 Z32:Z35"/>
    <dataValidation allowBlank="1" showInputMessage="1" showErrorMessage="1" prompt="Для выбора выполните двойной щелчок левой клавиши мыши по соответствующей ячейке." sqref="Z23:Z25 AB23:AB25 AN23:AN25 AP23:AP25 BB23:BB25 BD23:BD25 BP23:BP25 BR23:BR25 Z29:Z31 AB29:AB31 AN29:AN31 AP29:AP31 BB29:BB31 BD29:BD31 BP29:BP31 BR29:BR31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4 M3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:Y24 AA23:AA25 AM23:AM24 AO23:AO25 BA23:BA24 BC23:BC25 BO23:BO24 BQ23:BQ25 AA29:AA31 Y29:Y30 AO29:AO31 AM29:AM30 BC29:BC31 BA29:BA30 BQ29:BQ31 BO29:BO30"/>
    <dataValidation type="list" allowBlank="1" showInputMessage="1" showErrorMessage="1" errorTitle="Ошибка" error="Выберите значение из списка" sqref="O22:P22 AC22:AD22 AQ22:AR22 BE22:BF22 O28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9">
      <formula1>900</formula1>
    </dataValidation>
    <dataValidation allowBlank="1" promptTitle="checkPeriodRange" sqref="R25:X25 AF25:AL25 AT25:AZ25 BH25:BN25 R31:X31 AF31:AL31 AT31:AZ31 BH31:BN31"/>
    <dataValidation type="textLength" operator="lessThanOrEqual" allowBlank="1" showInputMessage="1" showErrorMessage="1" errorTitle="Ошибка" error="Допускается ввод не более 900 символов!" sqref="BT7:BT10 O21:BS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4" workbookViewId="0">
      <selection activeCell="F31" sqref="F30:F31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1" t="s">
        <v>93</v>
      </c>
      <c r="E5" s="11"/>
      <c r="F5" s="11"/>
      <c r="G5" s="11"/>
      <c r="H5" s="193"/>
    </row>
    <row r="6" spans="1:17" ht="3" customHeight="1">
      <c r="C6" s="8"/>
      <c r="D6" s="9"/>
      <c r="E6" s="13"/>
      <c r="F6" s="13"/>
      <c r="G6" s="14"/>
      <c r="H6" s="15"/>
    </row>
    <row r="7" spans="1:17">
      <c r="C7" s="8"/>
      <c r="D7" s="20" t="s">
        <v>1</v>
      </c>
      <c r="E7" s="20"/>
      <c r="F7" s="20"/>
      <c r="G7" s="20"/>
      <c r="H7" s="21" t="s">
        <v>2</v>
      </c>
    </row>
    <row r="8" spans="1:17" ht="15">
      <c r="C8" s="8"/>
      <c r="D8" s="194" t="s">
        <v>3</v>
      </c>
      <c r="E8" s="31" t="s">
        <v>94</v>
      </c>
      <c r="F8" s="31" t="s">
        <v>7</v>
      </c>
      <c r="G8" s="31" t="s">
        <v>8</v>
      </c>
      <c r="H8" s="21"/>
    </row>
    <row r="9" spans="1:17" ht="12" customHeight="1">
      <c r="C9" s="8"/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</row>
    <row r="10" spans="1:17" ht="21" customHeight="1">
      <c r="A10" s="34"/>
      <c r="C10" s="8"/>
      <c r="D10" s="66" t="s">
        <v>11</v>
      </c>
      <c r="E10" s="195" t="s">
        <v>95</v>
      </c>
      <c r="F10" s="196" t="s">
        <v>96</v>
      </c>
      <c r="G10" s="68" t="s">
        <v>97</v>
      </c>
      <c r="H10" s="57" t="s">
        <v>98</v>
      </c>
    </row>
    <row r="11" spans="1:17" ht="21" customHeight="1">
      <c r="A11" s="34"/>
      <c r="C11" s="8"/>
      <c r="D11" s="66" t="s">
        <v>12</v>
      </c>
      <c r="E11" s="195" t="s">
        <v>99</v>
      </c>
      <c r="F11" s="43" t="s">
        <v>100</v>
      </c>
      <c r="G11" s="68" t="s">
        <v>97</v>
      </c>
      <c r="H11" s="59"/>
    </row>
    <row r="12" spans="1:17" ht="21" customHeight="1">
      <c r="A12" s="133"/>
      <c r="C12" s="197"/>
      <c r="D12" s="66" t="s">
        <v>13</v>
      </c>
      <c r="E12" s="195" t="s">
        <v>101</v>
      </c>
      <c r="F12" s="43" t="s">
        <v>100</v>
      </c>
      <c r="G12" s="68" t="s">
        <v>102</v>
      </c>
      <c r="H12" s="59"/>
      <c r="I12" s="5"/>
      <c r="K12" s="4"/>
    </row>
    <row r="13" spans="1:17" ht="21" customHeight="1">
      <c r="A13" s="133"/>
      <c r="C13" s="197"/>
      <c r="D13" s="66" t="s">
        <v>14</v>
      </c>
      <c r="E13" s="195" t="s">
        <v>103</v>
      </c>
      <c r="F13" s="43" t="s">
        <v>100</v>
      </c>
      <c r="G13" s="68" t="s">
        <v>104</v>
      </c>
      <c r="H13" s="59"/>
      <c r="I13" s="5"/>
      <c r="K13" s="4"/>
    </row>
    <row r="14" spans="1:17" ht="15" customHeight="1">
      <c r="A14" s="34"/>
      <c r="C14" s="8"/>
      <c r="D14" s="198"/>
      <c r="E14" s="62" t="s">
        <v>105</v>
      </c>
      <c r="F14" s="63"/>
      <c r="G14" s="64"/>
      <c r="H14" s="65"/>
    </row>
    <row r="15" spans="1:17">
      <c r="D15" s="199"/>
      <c r="E15" s="199"/>
      <c r="F15" s="199"/>
      <c r="G15" s="199"/>
      <c r="H15" s="199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4.9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4.9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4.9'!$G$13" tooltip="Кликните по гиперссылке, чтобы перейти по ссылке на обосновывающие документы или отредактировать её" display="https://www.surgutgts.ru/zakupki/arkhiv-zakupok-2019/"/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2021-05-11T04:48:32Z</dcterms:modified>
</cp:coreProperties>
</file>